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266D0511-EF11-4ABC-8734-298BB290D8CD}" xr6:coauthVersionLast="47" xr6:coauthVersionMax="47" xr10:uidLastSave="{00000000-0000-0000-0000-000000000000}"/>
  <bookViews>
    <workbookView xWindow="180" yWindow="1020" windowWidth="48120" windowHeight="173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11" i="1" l="1"/>
  <c r="T16" i="1"/>
  <c r="T15" i="1"/>
  <c r="T14" i="1"/>
  <c r="T13" i="1"/>
  <c r="T12" i="1"/>
  <c r="R3" i="1"/>
  <c r="T3" i="1" s="1"/>
  <c r="R4" i="1"/>
  <c r="T4" i="1" s="1"/>
  <c r="R5" i="1"/>
  <c r="T5" i="1" s="1"/>
  <c r="R6" i="1"/>
  <c r="T6" i="1" s="1"/>
  <c r="R7" i="1"/>
  <c r="R2" i="1"/>
  <c r="T2" i="1" s="1"/>
  <c r="T7" i="1"/>
  <c r="E16" i="1"/>
  <c r="E19" i="1" l="1"/>
  <c r="E20" i="1"/>
  <c r="E21" i="1"/>
  <c r="E22" i="1"/>
  <c r="E18" i="1"/>
  <c r="E17" i="1"/>
  <c r="E5" i="1" l="1"/>
  <c r="E6" i="1"/>
  <c r="E7" i="1"/>
  <c r="E8" i="1"/>
  <c r="E9" i="1"/>
  <c r="E10" i="1"/>
  <c r="E11" i="1"/>
  <c r="E12" i="1"/>
  <c r="E13" i="1"/>
  <c r="E14" i="1"/>
  <c r="E15" i="1"/>
  <c r="E2" i="1"/>
  <c r="E3" i="1"/>
  <c r="E4" i="1"/>
  <c r="E27" i="1" l="1"/>
  <c r="E28" i="1"/>
  <c r="T11" i="1"/>
</calcChain>
</file>

<file path=xl/sharedStrings.xml><?xml version="1.0" encoding="utf-8"?>
<sst xmlns="http://schemas.openxmlformats.org/spreadsheetml/2006/main" count="75" uniqueCount="54">
  <si>
    <t>Дюймы</t>
  </si>
  <si>
    <t xml:space="preserve"> 1/4</t>
  </si>
  <si>
    <t xml:space="preserve"> 3/8</t>
  </si>
  <si>
    <t xml:space="preserve"> 1/2</t>
  </si>
  <si>
    <t xml:space="preserve"> 3/4</t>
  </si>
  <si>
    <t>Dn=Dy=Ду</t>
  </si>
  <si>
    <t>Расход грунтовки ГФ-021, кг/м2</t>
  </si>
  <si>
    <t>Длина труб</t>
  </si>
  <si>
    <t>Площадь труб, м2</t>
  </si>
  <si>
    <t>Необходимо краски  ПФ-115 для 2 слоёв</t>
  </si>
  <si>
    <t>Необходимо грунтовки ГФ-021 для 1 слоя</t>
  </si>
  <si>
    <t>Запас, %</t>
  </si>
  <si>
    <t>Dнар.</t>
  </si>
  <si>
    <t>Необходима гильза</t>
  </si>
  <si>
    <t>Расход краски ПФ-115, кг/м2</t>
  </si>
  <si>
    <t>Dy</t>
  </si>
  <si>
    <t>Диаметр в дюймах, в т.ч. диаметр резьбы G"</t>
  </si>
  <si>
    <t>Наружный диаметр трубы D, мм</t>
  </si>
  <si>
    <t>ВГП</t>
  </si>
  <si>
    <t>ЭС, БШ</t>
  </si>
  <si>
    <t>Толщина стенки</t>
  </si>
  <si>
    <t>Полимерная</t>
  </si>
  <si>
    <t>3/8"</t>
  </si>
  <si>
    <t>1/2"</t>
  </si>
  <si>
    <t>3/4"</t>
  </si>
  <si>
    <t>1"</t>
  </si>
  <si>
    <t>1 1/4"</t>
  </si>
  <si>
    <t>1 1/2"</t>
  </si>
  <si>
    <t>2"</t>
  </si>
  <si>
    <t>2 1/2"</t>
  </si>
  <si>
    <t>3"</t>
  </si>
  <si>
    <t>3 1/2"</t>
  </si>
  <si>
    <t>-</t>
  </si>
  <si>
    <t>4"</t>
  </si>
  <si>
    <t>5"</t>
  </si>
  <si>
    <t>6"</t>
  </si>
  <si>
    <t>6 1/2"</t>
  </si>
  <si>
    <t>8"</t>
  </si>
  <si>
    <t>9"</t>
  </si>
  <si>
    <t>10"</t>
  </si>
  <si>
    <t>12"</t>
  </si>
  <si>
    <t>16"</t>
  </si>
  <si>
    <t>20"</t>
  </si>
  <si>
    <t>24"</t>
  </si>
  <si>
    <t>32"</t>
  </si>
  <si>
    <t>40"</t>
  </si>
  <si>
    <t>48"</t>
  </si>
  <si>
    <t>Таблица соответствия Ду, DN, резьб и диаметров стальных и полимерных труб</t>
  </si>
  <si>
    <t>Скорость</t>
  </si>
  <si>
    <t>Расход воды л/с</t>
  </si>
  <si>
    <t>Диаметр внутр, мм</t>
  </si>
  <si>
    <t>Спринклерные и дренчерные системы пожаротушения: допускается скорость до 10 м/с</t>
  </si>
  <si>
    <t>Насосные станции пожаротушения: во всасывающих и напорных трубопроводах скорость обычно ограничивают в пределах 1,0–2,5 м/с</t>
  </si>
  <si>
    <t>Расход воды м3/ч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</si>
</sst>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12" fontId="3" fillId="4" borderId="1" xfId="0" applyNumberFormat="1" applyFont="1" applyFill="1" applyBorder="1" applyAlignment="1">
      <alignment horizontal="center" vertical="center"/>
    </xf>
    <xf numFmtId="12" fontId="0" fillId="4" borderId="1" xfId="0" applyNumberForma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0" borderId="1" xfId="0" applyBorder="1"/>
    <xf numFmtId="0" fontId="3" fillId="2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164" fontId="3" fillId="4" borderId="5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164" fontId="3" fillId="4" borderId="6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8"/>
  <sheetViews>
    <sheetView tabSelected="1" zoomScaleNormal="100" workbookViewId="0">
      <selection activeCell="W26" sqref="W26"/>
    </sheetView>
  </sheetViews>
  <sheetFormatPr defaultRowHeight="15" x14ac:dyDescent="0.25"/>
  <cols>
    <col min="1" max="1" width="8" style="1" bestFit="1" customWidth="1"/>
    <col min="2" max="2" width="11.42578125" style="1" customWidth="1"/>
    <col min="3" max="3" width="15.28515625" style="1" bestFit="1" customWidth="1"/>
    <col min="4" max="4" width="10" style="1" customWidth="1"/>
    <col min="5" max="5" width="10.85546875" style="1" customWidth="1"/>
    <col min="6" max="6" width="11.85546875" customWidth="1"/>
    <col min="7" max="7" width="15.85546875" customWidth="1"/>
    <col min="8" max="8" width="7" customWidth="1"/>
    <col min="9" max="9" width="2.5703125" customWidth="1"/>
    <col min="10" max="10" width="5.5703125" customWidth="1"/>
    <col min="11" max="11" width="14.42578125" customWidth="1"/>
    <col min="12" max="12" width="6.28515625" customWidth="1"/>
    <col min="13" max="13" width="7.42578125" customWidth="1"/>
    <col min="17" max="17" width="14.140625" customWidth="1"/>
    <col min="18" max="18" width="14" customWidth="1"/>
    <col min="19" max="19" width="12.140625" customWidth="1"/>
    <col min="20" max="20" width="13.42578125" customWidth="1"/>
    <col min="23" max="23" width="125.42578125" customWidth="1"/>
  </cols>
  <sheetData>
    <row r="1" spans="1:23" ht="45" x14ac:dyDescent="0.25">
      <c r="A1" s="5" t="s">
        <v>0</v>
      </c>
      <c r="B1" s="5" t="s">
        <v>5</v>
      </c>
      <c r="C1" s="6" t="s">
        <v>12</v>
      </c>
      <c r="D1" s="6" t="s">
        <v>7</v>
      </c>
      <c r="E1" s="6" t="s">
        <v>8</v>
      </c>
      <c r="F1" s="6" t="s">
        <v>13</v>
      </c>
      <c r="G1" s="22" t="s">
        <v>6</v>
      </c>
      <c r="H1" s="2">
        <v>200</v>
      </c>
      <c r="J1" s="34" t="s">
        <v>15</v>
      </c>
      <c r="K1" s="34" t="s">
        <v>16</v>
      </c>
      <c r="L1" s="34" t="s">
        <v>17</v>
      </c>
      <c r="M1" s="34"/>
      <c r="N1" s="34"/>
      <c r="O1" s="34"/>
      <c r="Q1" s="6" t="s">
        <v>53</v>
      </c>
      <c r="R1" s="6" t="s">
        <v>49</v>
      </c>
      <c r="S1" s="6" t="s">
        <v>50</v>
      </c>
      <c r="T1" s="5" t="s">
        <v>48</v>
      </c>
      <c r="W1" s="28" t="s">
        <v>51</v>
      </c>
    </row>
    <row r="2" spans="1:23" ht="30" x14ac:dyDescent="0.25">
      <c r="A2" s="5" t="s">
        <v>1</v>
      </c>
      <c r="B2" s="5">
        <v>8</v>
      </c>
      <c r="C2" s="7">
        <v>13.5</v>
      </c>
      <c r="D2" s="2"/>
      <c r="E2" s="7">
        <f t="shared" ref="E2:E3" si="0">C2*PI()*D2/1000</f>
        <v>0</v>
      </c>
      <c r="F2" s="8" t="s">
        <v>4</v>
      </c>
      <c r="G2" s="22" t="s">
        <v>14</v>
      </c>
      <c r="H2" s="2">
        <v>250</v>
      </c>
      <c r="J2" s="34"/>
      <c r="K2" s="34"/>
      <c r="L2" s="19" t="s">
        <v>18</v>
      </c>
      <c r="M2" s="19" t="s">
        <v>19</v>
      </c>
      <c r="N2" s="19" t="s">
        <v>20</v>
      </c>
      <c r="O2" s="19" t="s">
        <v>21</v>
      </c>
      <c r="Q2" s="30">
        <v>89</v>
      </c>
      <c r="R2" s="29">
        <f>Q2/3.6</f>
        <v>24.722222222222221</v>
      </c>
      <c r="S2" s="26">
        <v>100</v>
      </c>
      <c r="T2" s="27">
        <f>1273.2*R2/(S2*S2)</f>
        <v>3.1476333333333333</v>
      </c>
      <c r="W2" s="28" t="s">
        <v>52</v>
      </c>
    </row>
    <row r="3" spans="1:23" x14ac:dyDescent="0.25">
      <c r="A3" s="8" t="s">
        <v>2</v>
      </c>
      <c r="B3" s="8">
        <v>10</v>
      </c>
      <c r="C3" s="9">
        <v>17</v>
      </c>
      <c r="D3" s="3"/>
      <c r="E3" s="9">
        <f t="shared" si="0"/>
        <v>0</v>
      </c>
      <c r="F3" s="5">
        <v>1</v>
      </c>
      <c r="J3" s="21">
        <v>10</v>
      </c>
      <c r="K3" s="21" t="s">
        <v>22</v>
      </c>
      <c r="L3" s="21">
        <v>17</v>
      </c>
      <c r="M3" s="21">
        <v>16</v>
      </c>
      <c r="N3" s="21"/>
      <c r="O3" s="21">
        <v>16</v>
      </c>
      <c r="Q3" s="30">
        <v>50</v>
      </c>
      <c r="R3" s="29">
        <f t="shared" ref="R3:R7" si="1">Q3/3.6</f>
        <v>13.888888888888889</v>
      </c>
      <c r="S3" s="26">
        <v>150</v>
      </c>
      <c r="T3" s="27">
        <f t="shared" ref="T3:T7" si="2">1273.2*R3/(S3*S3)</f>
        <v>0.78592592592592603</v>
      </c>
    </row>
    <row r="4" spans="1:23" x14ac:dyDescent="0.25">
      <c r="A4" s="5" t="s">
        <v>3</v>
      </c>
      <c r="B4" s="5">
        <v>15</v>
      </c>
      <c r="C4" s="7">
        <v>21.3</v>
      </c>
      <c r="D4" s="2"/>
      <c r="E4" s="7">
        <f>C4*PI()*D4/1000</f>
        <v>0</v>
      </c>
      <c r="F4" s="10">
        <v>1.25</v>
      </c>
      <c r="G4" s="12" t="s">
        <v>11</v>
      </c>
      <c r="H4" s="2">
        <v>25</v>
      </c>
      <c r="J4" s="19">
        <v>15</v>
      </c>
      <c r="K4" s="19" t="s">
        <v>23</v>
      </c>
      <c r="L4" s="19">
        <v>21.3</v>
      </c>
      <c r="M4" s="19">
        <v>20</v>
      </c>
      <c r="N4" s="19"/>
      <c r="O4" s="19">
        <v>20</v>
      </c>
      <c r="Q4" s="30">
        <v>60</v>
      </c>
      <c r="R4" s="29">
        <f t="shared" si="1"/>
        <v>16.666666666666668</v>
      </c>
      <c r="S4" s="26">
        <v>110</v>
      </c>
      <c r="T4" s="27">
        <f t="shared" si="2"/>
        <v>1.7537190082644631</v>
      </c>
    </row>
    <row r="5" spans="1:23" x14ac:dyDescent="0.25">
      <c r="A5" s="8" t="s">
        <v>4</v>
      </c>
      <c r="B5" s="8">
        <v>20</v>
      </c>
      <c r="C5" s="9">
        <v>26.8</v>
      </c>
      <c r="D5" s="3"/>
      <c r="E5" s="9">
        <f t="shared" ref="E5:E22" si="3">C5*PI()*D5/1000</f>
        <v>0</v>
      </c>
      <c r="F5" s="10">
        <v>1.25</v>
      </c>
      <c r="J5" s="21">
        <v>20</v>
      </c>
      <c r="K5" s="21" t="s">
        <v>24</v>
      </c>
      <c r="L5" s="21">
        <v>26.8</v>
      </c>
      <c r="M5" s="21">
        <v>26</v>
      </c>
      <c r="N5" s="21"/>
      <c r="O5" s="21">
        <v>25</v>
      </c>
      <c r="Q5" s="30">
        <v>70</v>
      </c>
      <c r="R5" s="29">
        <f t="shared" si="1"/>
        <v>19.444444444444443</v>
      </c>
      <c r="S5" s="26">
        <v>110</v>
      </c>
      <c r="T5" s="27">
        <f t="shared" si="2"/>
        <v>2.0460055096418732</v>
      </c>
    </row>
    <row r="6" spans="1:23" x14ac:dyDescent="0.25">
      <c r="A6" s="5">
        <v>1</v>
      </c>
      <c r="B6" s="5">
        <v>25</v>
      </c>
      <c r="C6" s="7">
        <v>33.5</v>
      </c>
      <c r="D6" s="2">
        <v>48</v>
      </c>
      <c r="E6" s="7">
        <f t="shared" si="3"/>
        <v>5.0516809869723875</v>
      </c>
      <c r="F6" s="11">
        <v>1.5</v>
      </c>
      <c r="J6" s="19">
        <v>25</v>
      </c>
      <c r="K6" s="19" t="s">
        <v>25</v>
      </c>
      <c r="L6" s="19">
        <v>33.5</v>
      </c>
      <c r="M6" s="19">
        <v>32</v>
      </c>
      <c r="N6" s="19">
        <v>3</v>
      </c>
      <c r="O6" s="19">
        <v>32</v>
      </c>
      <c r="Q6" s="30">
        <v>80</v>
      </c>
      <c r="R6" s="29">
        <f t="shared" si="1"/>
        <v>22.222222222222221</v>
      </c>
      <c r="S6" s="26">
        <v>110</v>
      </c>
      <c r="T6" s="27">
        <f t="shared" si="2"/>
        <v>2.3382920110192837</v>
      </c>
    </row>
    <row r="7" spans="1:23" x14ac:dyDescent="0.25">
      <c r="A7" s="10">
        <v>1.25</v>
      </c>
      <c r="B7" s="8">
        <v>32</v>
      </c>
      <c r="C7" s="9">
        <v>42.3</v>
      </c>
      <c r="D7" s="3">
        <v>30</v>
      </c>
      <c r="E7" s="9">
        <f t="shared" si="3"/>
        <v>3.9866810774054473</v>
      </c>
      <c r="F7" s="8">
        <v>2</v>
      </c>
      <c r="J7" s="21">
        <v>32</v>
      </c>
      <c r="K7" s="21" t="s">
        <v>26</v>
      </c>
      <c r="L7" s="21">
        <v>42.3</v>
      </c>
      <c r="M7" s="21">
        <v>42</v>
      </c>
      <c r="N7" s="21">
        <v>4</v>
      </c>
      <c r="O7" s="21">
        <v>40</v>
      </c>
      <c r="Q7" s="30">
        <v>90</v>
      </c>
      <c r="R7" s="29">
        <f t="shared" si="1"/>
        <v>25</v>
      </c>
      <c r="S7" s="26">
        <v>110</v>
      </c>
      <c r="T7" s="27">
        <f t="shared" si="2"/>
        <v>2.6305785123966943</v>
      </c>
    </row>
    <row r="8" spans="1:23" x14ac:dyDescent="0.25">
      <c r="A8" s="11">
        <v>1.5</v>
      </c>
      <c r="B8" s="5">
        <v>40</v>
      </c>
      <c r="C8" s="7">
        <v>48</v>
      </c>
      <c r="D8" s="2"/>
      <c r="E8" s="7">
        <f>C8*PI()*D8/1000</f>
        <v>0</v>
      </c>
      <c r="F8" s="11">
        <v>2.5</v>
      </c>
      <c r="J8" s="19">
        <v>40</v>
      </c>
      <c r="K8" s="19" t="s">
        <v>27</v>
      </c>
      <c r="L8" s="19">
        <v>48</v>
      </c>
      <c r="M8" s="19">
        <v>45</v>
      </c>
      <c r="N8" s="19">
        <v>4</v>
      </c>
      <c r="O8" s="19">
        <v>50</v>
      </c>
    </row>
    <row r="9" spans="1:23" x14ac:dyDescent="0.25">
      <c r="A9" s="8">
        <v>2</v>
      </c>
      <c r="B9" s="8">
        <v>50</v>
      </c>
      <c r="C9" s="9">
        <v>60</v>
      </c>
      <c r="D9" s="3"/>
      <c r="E9" s="9">
        <f>C9*PI()*D9/1000</f>
        <v>0</v>
      </c>
      <c r="F9" s="8">
        <v>3</v>
      </c>
      <c r="J9" s="21">
        <v>50</v>
      </c>
      <c r="K9" s="21" t="s">
        <v>28</v>
      </c>
      <c r="L9" s="21">
        <v>60</v>
      </c>
      <c r="M9" s="21">
        <v>57</v>
      </c>
      <c r="N9" s="21">
        <v>4</v>
      </c>
      <c r="O9" s="21">
        <v>63</v>
      </c>
    </row>
    <row r="10" spans="1:23" ht="30" x14ac:dyDescent="0.25">
      <c r="A10" s="11">
        <v>2.5</v>
      </c>
      <c r="B10" s="5">
        <v>65</v>
      </c>
      <c r="C10" s="7">
        <v>75.5</v>
      </c>
      <c r="D10" s="2"/>
      <c r="E10" s="7">
        <f t="shared" si="3"/>
        <v>0</v>
      </c>
      <c r="F10" s="11">
        <v>3.5</v>
      </c>
      <c r="J10" s="19">
        <v>65</v>
      </c>
      <c r="K10" s="19" t="s">
        <v>29</v>
      </c>
      <c r="L10" s="19">
        <v>75.5</v>
      </c>
      <c r="M10" s="19">
        <v>76</v>
      </c>
      <c r="N10" s="19">
        <v>4</v>
      </c>
      <c r="O10" s="19">
        <v>75</v>
      </c>
      <c r="Q10" s="6" t="s">
        <v>53</v>
      </c>
      <c r="R10" s="6" t="s">
        <v>49</v>
      </c>
      <c r="S10" s="6" t="s">
        <v>50</v>
      </c>
      <c r="T10" s="5" t="s">
        <v>48</v>
      </c>
    </row>
    <row r="11" spans="1:23" x14ac:dyDescent="0.25">
      <c r="A11" s="8">
        <v>3</v>
      </c>
      <c r="B11" s="8">
        <v>80</v>
      </c>
      <c r="C11" s="9">
        <v>88.5</v>
      </c>
      <c r="D11" s="3"/>
      <c r="E11" s="9">
        <f t="shared" si="3"/>
        <v>0</v>
      </c>
      <c r="F11" s="8">
        <v>4</v>
      </c>
      <c r="J11" s="21">
        <v>80</v>
      </c>
      <c r="K11" s="21" t="s">
        <v>30</v>
      </c>
      <c r="L11" s="21">
        <v>88.5</v>
      </c>
      <c r="M11" s="21">
        <v>89</v>
      </c>
      <c r="N11" s="21">
        <v>5</v>
      </c>
      <c r="O11" s="21">
        <v>90</v>
      </c>
      <c r="Q11" s="29">
        <f>R11*3.6</f>
        <v>70.2</v>
      </c>
      <c r="R11" s="30">
        <v>19.5</v>
      </c>
      <c r="S11" s="26">
        <v>100</v>
      </c>
      <c r="T11" s="27">
        <f>1273.2*R11/(S11*S11)</f>
        <v>2.4827400000000002</v>
      </c>
    </row>
    <row r="12" spans="1:23" x14ac:dyDescent="0.25">
      <c r="A12" s="11">
        <v>3.5</v>
      </c>
      <c r="B12" s="5">
        <v>90</v>
      </c>
      <c r="C12" s="7">
        <v>101.3</v>
      </c>
      <c r="D12" s="2"/>
      <c r="E12" s="7">
        <f t="shared" si="3"/>
        <v>0</v>
      </c>
      <c r="F12" s="5">
        <v>5</v>
      </c>
      <c r="J12" s="19">
        <v>90</v>
      </c>
      <c r="K12" s="19" t="s">
        <v>31</v>
      </c>
      <c r="L12" s="19" t="s">
        <v>32</v>
      </c>
      <c r="M12" s="19" t="s">
        <v>32</v>
      </c>
      <c r="N12" s="19" t="s">
        <v>32</v>
      </c>
      <c r="O12" s="19">
        <v>110</v>
      </c>
      <c r="Q12" s="29">
        <v>50</v>
      </c>
      <c r="R12" s="30">
        <v>44</v>
      </c>
      <c r="S12" s="26">
        <v>150</v>
      </c>
      <c r="T12" s="27">
        <f t="shared" ref="T12:T16" si="4">1273.2*R12/(S12*S12)</f>
        <v>2.4898133333333337</v>
      </c>
    </row>
    <row r="13" spans="1:23" x14ac:dyDescent="0.25">
      <c r="A13" s="8">
        <v>4</v>
      </c>
      <c r="B13" s="8">
        <v>100</v>
      </c>
      <c r="C13" s="9">
        <v>114</v>
      </c>
      <c r="D13" s="3"/>
      <c r="E13" s="9">
        <f t="shared" si="3"/>
        <v>0</v>
      </c>
      <c r="F13" s="8">
        <v>6</v>
      </c>
      <c r="J13" s="21">
        <v>100</v>
      </c>
      <c r="K13" s="21" t="s">
        <v>33</v>
      </c>
      <c r="L13" s="21">
        <v>114</v>
      </c>
      <c r="M13" s="21">
        <v>108</v>
      </c>
      <c r="N13" s="21">
        <v>5</v>
      </c>
      <c r="O13" s="21">
        <v>125</v>
      </c>
      <c r="Q13" s="29">
        <v>60</v>
      </c>
      <c r="R13" s="30">
        <v>28</v>
      </c>
      <c r="S13" s="26">
        <v>120</v>
      </c>
      <c r="T13" s="27">
        <f t="shared" si="4"/>
        <v>2.4756666666666667</v>
      </c>
    </row>
    <row r="14" spans="1:23" x14ac:dyDescent="0.25">
      <c r="A14" s="5">
        <v>5</v>
      </c>
      <c r="B14" s="5">
        <v>125</v>
      </c>
      <c r="C14" s="7">
        <v>140</v>
      </c>
      <c r="D14" s="2"/>
      <c r="E14" s="7">
        <f t="shared" si="3"/>
        <v>0</v>
      </c>
      <c r="F14" s="13"/>
      <c r="J14" s="19">
        <v>125</v>
      </c>
      <c r="K14" s="19" t="s">
        <v>34</v>
      </c>
      <c r="L14" s="19">
        <v>140</v>
      </c>
      <c r="M14" s="19">
        <v>133</v>
      </c>
      <c r="N14" s="19">
        <v>5</v>
      </c>
      <c r="O14" s="19">
        <v>140</v>
      </c>
      <c r="Q14" s="29">
        <v>70</v>
      </c>
      <c r="R14" s="30">
        <v>23</v>
      </c>
      <c r="S14" s="26">
        <v>110</v>
      </c>
      <c r="T14" s="27">
        <f t="shared" si="4"/>
        <v>2.4201322314049589</v>
      </c>
    </row>
    <row r="15" spans="1:23" x14ac:dyDescent="0.25">
      <c r="A15" s="15">
        <v>6</v>
      </c>
      <c r="B15" s="15">
        <v>150</v>
      </c>
      <c r="C15" s="16">
        <v>165</v>
      </c>
      <c r="D15" s="3"/>
      <c r="E15" s="9">
        <f t="shared" si="3"/>
        <v>0</v>
      </c>
      <c r="F15" s="13"/>
      <c r="J15" s="21">
        <v>150</v>
      </c>
      <c r="K15" s="21" t="s">
        <v>35</v>
      </c>
      <c r="L15" s="21">
        <v>165</v>
      </c>
      <c r="M15" s="21">
        <v>159</v>
      </c>
      <c r="N15" s="21">
        <v>5</v>
      </c>
      <c r="O15" s="21">
        <v>160</v>
      </c>
      <c r="Q15" s="29">
        <v>80</v>
      </c>
      <c r="R15" s="30">
        <v>24</v>
      </c>
      <c r="S15" s="26">
        <v>110</v>
      </c>
      <c r="T15" s="27">
        <f t="shared" si="4"/>
        <v>2.5253553719008268</v>
      </c>
    </row>
    <row r="16" spans="1:23" x14ac:dyDescent="0.25">
      <c r="A16" s="20" t="s">
        <v>36</v>
      </c>
      <c r="B16" s="20">
        <v>160</v>
      </c>
      <c r="C16" s="20">
        <v>180</v>
      </c>
      <c r="D16" s="14"/>
      <c r="E16" s="9">
        <f t="shared" si="3"/>
        <v>0</v>
      </c>
      <c r="F16" s="13"/>
      <c r="J16" s="19">
        <v>160</v>
      </c>
      <c r="K16" s="19" t="s">
        <v>36</v>
      </c>
      <c r="L16" s="19" t="s">
        <v>32</v>
      </c>
      <c r="M16" s="19">
        <v>180</v>
      </c>
      <c r="N16" s="19">
        <v>5</v>
      </c>
      <c r="O16" s="19">
        <v>180</v>
      </c>
      <c r="Q16" s="29">
        <v>90</v>
      </c>
      <c r="R16" s="30">
        <v>25</v>
      </c>
      <c r="S16" s="26">
        <v>110</v>
      </c>
      <c r="T16" s="27">
        <f t="shared" si="4"/>
        <v>2.6305785123966943</v>
      </c>
    </row>
    <row r="17" spans="1:15" x14ac:dyDescent="0.25">
      <c r="A17" s="17"/>
      <c r="B17" s="17">
        <v>200</v>
      </c>
      <c r="C17" s="18">
        <v>219</v>
      </c>
      <c r="D17" s="3"/>
      <c r="E17" s="9">
        <f t="shared" si="3"/>
        <v>0</v>
      </c>
      <c r="F17" s="13"/>
      <c r="J17" s="21">
        <v>200</v>
      </c>
      <c r="K17" s="21" t="s">
        <v>37</v>
      </c>
      <c r="L17" s="21" t="s">
        <v>32</v>
      </c>
      <c r="M17" s="21">
        <v>219</v>
      </c>
      <c r="N17" s="21">
        <v>6</v>
      </c>
      <c r="O17" s="21">
        <v>225</v>
      </c>
    </row>
    <row r="18" spans="1:15" x14ac:dyDescent="0.25">
      <c r="A18" s="8"/>
      <c r="B18" s="25">
        <v>250</v>
      </c>
      <c r="C18" s="24">
        <v>273</v>
      </c>
      <c r="D18" s="23"/>
      <c r="E18" s="24">
        <f t="shared" si="3"/>
        <v>0</v>
      </c>
      <c r="F18" s="13"/>
      <c r="J18" s="19">
        <v>225</v>
      </c>
      <c r="K18" s="19" t="s">
        <v>38</v>
      </c>
      <c r="L18" s="19" t="s">
        <v>32</v>
      </c>
      <c r="M18" s="19" t="s">
        <v>32</v>
      </c>
      <c r="N18" s="19" t="s">
        <v>32</v>
      </c>
      <c r="O18" s="19">
        <v>250</v>
      </c>
    </row>
    <row r="19" spans="1:15" x14ac:dyDescent="0.25">
      <c r="A19" s="8"/>
      <c r="B19" s="25">
        <v>300</v>
      </c>
      <c r="C19" s="24">
        <v>325</v>
      </c>
      <c r="D19" s="23"/>
      <c r="E19" s="24">
        <f t="shared" si="3"/>
        <v>0</v>
      </c>
      <c r="F19" s="13"/>
      <c r="J19" s="19">
        <v>250</v>
      </c>
      <c r="K19" s="19" t="s">
        <v>39</v>
      </c>
      <c r="L19" s="19" t="s">
        <v>32</v>
      </c>
      <c r="M19" s="19">
        <v>273</v>
      </c>
      <c r="N19" s="19">
        <v>7</v>
      </c>
      <c r="O19" s="19">
        <v>280</v>
      </c>
    </row>
    <row r="20" spans="1:15" x14ac:dyDescent="0.25">
      <c r="A20" s="8"/>
      <c r="B20" s="25">
        <v>350</v>
      </c>
      <c r="C20" s="24">
        <v>377</v>
      </c>
      <c r="D20" s="23"/>
      <c r="E20" s="24">
        <f t="shared" si="3"/>
        <v>0</v>
      </c>
      <c r="F20" s="13"/>
      <c r="J20" s="19">
        <v>300</v>
      </c>
      <c r="K20" s="19" t="s">
        <v>40</v>
      </c>
      <c r="L20" s="19" t="s">
        <v>32</v>
      </c>
      <c r="M20" s="19">
        <v>325</v>
      </c>
      <c r="N20" s="19">
        <v>7</v>
      </c>
      <c r="O20" s="19">
        <v>315</v>
      </c>
    </row>
    <row r="21" spans="1:15" x14ac:dyDescent="0.25">
      <c r="A21" s="8"/>
      <c r="B21" s="25">
        <v>400</v>
      </c>
      <c r="C21" s="24">
        <v>426</v>
      </c>
      <c r="D21" s="23"/>
      <c r="E21" s="24">
        <f t="shared" si="3"/>
        <v>0</v>
      </c>
      <c r="F21" s="13"/>
      <c r="J21" s="19">
        <v>400</v>
      </c>
      <c r="K21" s="19" t="s">
        <v>41</v>
      </c>
      <c r="L21" s="19" t="s">
        <v>32</v>
      </c>
      <c r="M21" s="19">
        <v>426</v>
      </c>
      <c r="N21" s="19">
        <v>7</v>
      </c>
      <c r="O21" s="19">
        <v>400</v>
      </c>
    </row>
    <row r="22" spans="1:15" x14ac:dyDescent="0.25">
      <c r="A22" s="8"/>
      <c r="B22" s="25">
        <v>500</v>
      </c>
      <c r="C22" s="24">
        <v>530</v>
      </c>
      <c r="D22" s="23"/>
      <c r="E22" s="24">
        <f t="shared" si="3"/>
        <v>0</v>
      </c>
      <c r="F22" s="13"/>
      <c r="J22" s="19">
        <v>500</v>
      </c>
      <c r="K22" s="19" t="s">
        <v>42</v>
      </c>
      <c r="L22" s="19" t="s">
        <v>32</v>
      </c>
      <c r="M22" s="19">
        <v>530</v>
      </c>
      <c r="N22" s="19">
        <v>8</v>
      </c>
      <c r="O22" s="19">
        <v>500</v>
      </c>
    </row>
    <row r="23" spans="1:15" x14ac:dyDescent="0.25">
      <c r="A23" s="8"/>
      <c r="B23" s="8"/>
      <c r="C23" s="9"/>
      <c r="D23" s="3"/>
      <c r="E23" s="9"/>
      <c r="F23" s="13"/>
      <c r="J23" s="19">
        <v>600</v>
      </c>
      <c r="K23" s="19" t="s">
        <v>43</v>
      </c>
      <c r="L23" s="19" t="s">
        <v>32</v>
      </c>
      <c r="M23" s="19">
        <v>630</v>
      </c>
      <c r="N23" s="19">
        <v>8</v>
      </c>
      <c r="O23" s="19">
        <v>630</v>
      </c>
    </row>
    <row r="24" spans="1:15" x14ac:dyDescent="0.25">
      <c r="A24" s="8"/>
      <c r="B24" s="8"/>
      <c r="C24" s="9"/>
      <c r="D24" s="3"/>
      <c r="E24" s="9"/>
      <c r="F24" s="13"/>
      <c r="J24" s="19">
        <v>800</v>
      </c>
      <c r="K24" s="19" t="s">
        <v>44</v>
      </c>
      <c r="L24" s="19" t="s">
        <v>32</v>
      </c>
      <c r="M24" s="19">
        <v>820</v>
      </c>
      <c r="N24" s="19">
        <v>9</v>
      </c>
      <c r="O24" s="19">
        <v>800</v>
      </c>
    </row>
    <row r="25" spans="1:15" x14ac:dyDescent="0.25">
      <c r="J25" s="19">
        <v>1000</v>
      </c>
      <c r="K25" s="19" t="s">
        <v>45</v>
      </c>
      <c r="L25" s="19" t="s">
        <v>32</v>
      </c>
      <c r="M25" s="19">
        <v>1020</v>
      </c>
      <c r="N25" s="19">
        <v>10</v>
      </c>
      <c r="O25" s="19">
        <v>1000</v>
      </c>
    </row>
    <row r="26" spans="1:15" x14ac:dyDescent="0.25">
      <c r="J26" s="19">
        <v>1200</v>
      </c>
      <c r="K26" s="19" t="s">
        <v>46</v>
      </c>
      <c r="L26" s="19" t="s">
        <v>32</v>
      </c>
      <c r="M26" s="19">
        <v>1220</v>
      </c>
      <c r="N26" s="19">
        <v>12</v>
      </c>
      <c r="O26" s="19">
        <v>1200</v>
      </c>
    </row>
    <row r="27" spans="1:15" ht="28.9" customHeight="1" x14ac:dyDescent="0.25">
      <c r="A27" s="31" t="s">
        <v>10</v>
      </c>
      <c r="B27" s="32"/>
      <c r="C27" s="32"/>
      <c r="D27" s="33"/>
      <c r="E27" s="4">
        <f>SUM(E2:E22)*H1/1000*1*(1+H4/100)</f>
        <v>2.2595905160944589</v>
      </c>
      <c r="J27" s="35" t="s">
        <v>47</v>
      </c>
      <c r="K27" s="35"/>
      <c r="L27" s="35"/>
      <c r="M27" s="35"/>
      <c r="N27" s="35"/>
      <c r="O27" s="35"/>
    </row>
    <row r="28" spans="1:15" ht="21" x14ac:dyDescent="0.25">
      <c r="A28" s="31" t="s">
        <v>9</v>
      </c>
      <c r="B28" s="32"/>
      <c r="C28" s="32"/>
      <c r="D28" s="33"/>
      <c r="E28" s="4">
        <f>SUM(E2:E22)*H2/1000*2*(1+H4/100)</f>
        <v>5.6489762902361473</v>
      </c>
    </row>
  </sheetData>
  <mergeCells count="6">
    <mergeCell ref="A28:D28"/>
    <mergeCell ref="A27:D27"/>
    <mergeCell ref="J1:J2"/>
    <mergeCell ref="K1:K2"/>
    <mergeCell ref="L1:O1"/>
    <mergeCell ref="J27:O2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2026-10-01T15:34:37Z</dcterms:modified>
</cp:coreProperties>
</file>