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45" windowWidth="9690" windowHeight="7290" tabRatio="952" firstSheet="2" activeTab="9"/>
  </bookViews>
  <sheets>
    <sheet name="Расчет для стен" sheetId="1" r:id="rId1"/>
    <sheet name="Коэффициенты теплопроводности" sheetId="2" r:id="rId2"/>
    <sheet name="Описание" sheetId="3" r:id="rId3"/>
    <sheet name="Расчет для кровли" sheetId="4" r:id="rId4"/>
    <sheet name="Расчет для кровли 2" sheetId="5" r:id="rId5"/>
    <sheet name="Утепление фундаментов" sheetId="6" r:id="rId6"/>
    <sheet name="СНиП 2.01.01-82 " sheetId="7" r:id="rId7"/>
    <sheet name="СНиП II-3-79 Табл. 4 и 6" sheetId="8" r:id="rId8"/>
    <sheet name="СНиП II-3-79 Прил. 3" sheetId="9" r:id="rId9"/>
    <sheet name="Isover" sheetId="10" r:id="rId10"/>
    <sheet name="Лист1" sheetId="11" r:id="rId11"/>
  </sheets>
  <definedNames>
    <definedName name="_xlnm.Print_Area" localSheetId="2">'Описание'!$A$1:$I$101</definedName>
    <definedName name="_xlnm.Print_Area" localSheetId="3">'Расчет для кровли'!$A:$IV</definedName>
    <definedName name="_xlnm.Print_Area" localSheetId="4">'Расчет для кровли 2'!$A:$IV</definedName>
    <definedName name="_xlnm.Print_Area" localSheetId="0">'Расчет для стен'!$A:$IV</definedName>
  </definedNames>
  <calcPr fullCalcOnLoad="1"/>
</workbook>
</file>

<file path=xl/sharedStrings.xml><?xml version="1.0" encoding="utf-8"?>
<sst xmlns="http://schemas.openxmlformats.org/spreadsheetml/2006/main" count="1474" uniqueCount="1105">
  <si>
    <t>Линолеум поливинилхлоридный многослойный (ГОСТ 14632-79) (пл. 1600)</t>
  </si>
  <si>
    <t>Линолеум поливинилхлоридный на тканевой подоснове (ГОСТ 7251-77) (пл. 1800)</t>
  </si>
  <si>
    <t>Линолеум поливинилхлоридный на тканевой подоснове (ГОСТ 7251-77) (пл. 1600)</t>
  </si>
  <si>
    <t>Линолеум поливинилхлоридный на тканевой подоснове (ГОСТ 7251-77) (пл. 1400)</t>
  </si>
  <si>
    <r>
      <t>1</t>
    </r>
    <r>
      <rPr>
        <sz val="7.5"/>
        <color indexed="56"/>
        <rFont val="Verdana"/>
        <family val="2"/>
      </rPr>
      <t xml:space="preserve"> плотность, кг/м</t>
    </r>
    <r>
      <rPr>
        <vertAlign val="superscript"/>
        <sz val="7.5"/>
        <color indexed="56"/>
        <rFont val="Verdana"/>
        <family val="2"/>
      </rPr>
      <t>3</t>
    </r>
  </si>
  <si>
    <r>
      <t>ГСОП = ( t</t>
    </r>
    <r>
      <rPr>
        <b/>
        <vertAlign val="subscript"/>
        <sz val="10"/>
        <rFont val="Arial Cyr"/>
        <family val="0"/>
      </rPr>
      <t>в</t>
    </r>
    <r>
      <rPr>
        <b/>
        <sz val="10"/>
        <rFont val="Arial Cyr"/>
        <family val="0"/>
      </rPr>
      <t xml:space="preserve"> - t</t>
    </r>
    <r>
      <rPr>
        <b/>
        <vertAlign val="subscript"/>
        <sz val="10"/>
        <rFont val="Arial Cyr"/>
        <family val="0"/>
      </rPr>
      <t xml:space="preserve">от.пер. </t>
    </r>
    <r>
      <rPr>
        <b/>
        <sz val="10"/>
        <rFont val="Arial Cyr"/>
        <family val="0"/>
      </rPr>
      <t>) z</t>
    </r>
    <r>
      <rPr>
        <b/>
        <vertAlign val="subscript"/>
        <sz val="10"/>
        <rFont val="Arial Cyr"/>
        <family val="0"/>
      </rPr>
      <t>от.пер</t>
    </r>
    <r>
      <rPr>
        <b/>
        <sz val="10"/>
        <rFont val="Arial Cyr"/>
        <family val="0"/>
      </rPr>
      <t xml:space="preserve"> =</t>
    </r>
  </si>
  <si>
    <r>
      <t>Приведенное сопротивление теплопередаче R</t>
    </r>
    <r>
      <rPr>
        <b/>
        <vertAlign val="subscript"/>
        <sz val="10"/>
        <rFont val="Arial Cyr"/>
        <family val="0"/>
      </rPr>
      <t>0</t>
    </r>
    <r>
      <rPr>
        <b/>
        <vertAlign val="superscript"/>
        <sz val="10"/>
        <rFont val="Arial Cyr"/>
        <family val="0"/>
      </rPr>
      <t>тр.</t>
    </r>
    <r>
      <rPr>
        <b/>
        <sz val="10"/>
        <rFont val="Arial Cyr"/>
        <family val="0"/>
      </rPr>
      <t>, м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С/Вт</t>
    </r>
  </si>
  <si>
    <t>Плиты из пенополиуретана</t>
  </si>
  <si>
    <r>
      <t>Приведенный в данном файле теплотехнический расчет является более корректной и универсальной версией предыдущего, так как позволяет варьировать расчетную внутреннюю температуру помещения t</t>
    </r>
    <r>
      <rPr>
        <i/>
        <vertAlign val="subscript"/>
        <sz val="10"/>
        <rFont val="Arial Cyr"/>
        <family val="2"/>
      </rPr>
      <t>в</t>
    </r>
    <r>
      <rPr>
        <i/>
        <sz val="10"/>
        <rFont val="Arial Cyr"/>
        <family val="2"/>
      </rPr>
      <t xml:space="preserve"> исходя из Ваших соображений или пожеланий заказчика. Также для универсальности приведена таблица "Температура наружного воздуха" из СНиП 2.01.01-82 "Строительная климатология и геофизика" с необходимыми для расчета значениями.                                                                                                                                     Прим.  Данная таблица приведена не полностью, так как представляет большой объем данных, поэтому если Вам потребуются какие-то дополнительные цифры, пожайлуста воспользуйтесь вышеуказанным СНиПом или, если это невозможно, обратитесь к разработчику, то есть ко мне (координаты ниже) и я с удовольствием Вам помогу.              </t>
    </r>
    <r>
      <rPr>
        <b/>
        <i/>
        <sz val="10"/>
        <rFont val="Arial Cyr"/>
        <family val="2"/>
      </rPr>
      <t xml:space="preserve">С уважением, Юрий Голубев       </t>
    </r>
  </si>
  <si>
    <t>Здания и помещения</t>
  </si>
  <si>
    <t>Таблица 4</t>
  </si>
  <si>
    <t>Внутренняя поверхность ограждающих конструкций</t>
  </si>
  <si>
    <r>
      <t xml:space="preserve">Коэффициент теплоотдачи </t>
    </r>
    <r>
      <rPr>
        <sz val="12"/>
        <rFont val="Symbol"/>
        <family val="1"/>
      </rPr>
      <t>a</t>
    </r>
    <r>
      <rPr>
        <vertAlign val="subscript"/>
        <sz val="12"/>
        <rFont val="Arial Cyr"/>
        <family val="2"/>
      </rPr>
      <t>в, Вт/(м2.град.С)</t>
    </r>
    <r>
      <rPr>
        <sz val="8"/>
        <rFont val="Arial Cyr"/>
        <family val="2"/>
      </rPr>
      <t xml:space="preserve"> </t>
    </r>
  </si>
  <si>
    <t>1. Стен, полов, гладких потолков, потолков с выступающими ребрами при отношении высоты h ребер к расстоянию а между гранями соседних ребер h/а &lt;,= 0,3</t>
  </si>
  <si>
    <t>2. Потолков с выступающими ребрами при отношении h/а &gt; 0,3</t>
  </si>
  <si>
    <t>3. Зенитных фонарей</t>
  </si>
  <si>
    <r>
      <t xml:space="preserve">       Примечание. Коэффициент теплоотдачи </t>
    </r>
    <r>
      <rPr>
        <sz val="12"/>
        <rFont val="Symbol"/>
        <family val="1"/>
      </rPr>
      <t>a</t>
    </r>
    <r>
      <rPr>
        <vertAlign val="subscript"/>
        <sz val="12"/>
        <rFont val="Arial Cyr"/>
        <family val="2"/>
      </rPr>
      <t>в</t>
    </r>
    <r>
      <rPr>
        <sz val="8"/>
        <rFont val="Arial Cyr"/>
        <family val="2"/>
      </rPr>
      <t xml:space="preserve"> внутренней поверхности ограждающих конструкций животноводческих и птицеводческих зданий следует принимать в соответствии со СНиП 2.10.03-84.</t>
    </r>
  </si>
  <si>
    <t>Таблица 6</t>
  </si>
  <si>
    <t>Наружняя поверхность ограждающих конструкций</t>
  </si>
  <si>
    <r>
      <t xml:space="preserve">Коэффициент теплоотдачи для зимних условий         </t>
    </r>
    <r>
      <rPr>
        <sz val="12"/>
        <rFont val="Symbol"/>
        <family val="1"/>
      </rPr>
      <t>a</t>
    </r>
    <r>
      <rPr>
        <vertAlign val="subscript"/>
        <sz val="12"/>
        <rFont val="Arial Cyr"/>
        <family val="2"/>
      </rPr>
      <t xml:space="preserve">н, </t>
    </r>
    <r>
      <rPr>
        <sz val="8"/>
        <rFont val="Arial Cyr"/>
        <family val="2"/>
      </rPr>
      <t>Вт/(м2.град.С)</t>
    </r>
  </si>
  <si>
    <t>1. Наружних стен, покрытий, перекрытий над проездами и над холодными (без ограждающих стенок) подпольями в Северной стоительно-климатической зоне</t>
  </si>
  <si>
    <t>2. Перекрытий над холодными подвалами, сообщающимися с наружным воздухом; перекрытий над холодными (с ограждающими стенками) подпольями и холодными этажами в Северной стороительно-климатической зоне</t>
  </si>
  <si>
    <t>3. Перекрытий чердачных и над неотапливаемыми подвалами со световыми проемами в стенах, а также наружных стен с воздушной прослойкой, вентилируемой наружным воздухом</t>
  </si>
  <si>
    <t>4. Перекрытий над неотапливаемыми подвалами без световых проемов в стенах, расположенных выше уровня земли, и над неотапливаемыми техническими подпольями, расположенными ниже уровня земли</t>
  </si>
  <si>
    <t>Градусо-сутки отопительного периода, град.С/сут.</t>
  </si>
  <si>
    <t>стен</t>
  </si>
  <si>
    <t>покрытий и перекрытий над проездами</t>
  </si>
  <si>
    <t>перекрытий чердачных, над холодными подпольями и подвалами</t>
  </si>
  <si>
    <t>окон и балконных дверей</t>
  </si>
  <si>
    <t>фонарей</t>
  </si>
  <si>
    <t>ТЕПЛОТЕХНИЧЕСКИЙ РАСЧЕТ</t>
  </si>
  <si>
    <t>(по данным СНиП 2.01.01 - 82, СНиП II - 3 - 79*)</t>
  </si>
  <si>
    <t>Регион:</t>
  </si>
  <si>
    <t>Москва</t>
  </si>
  <si>
    <t>Расчетная температура внутреннего воздуха, гр. С</t>
  </si>
  <si>
    <t>(по данным СНиП 2.01.01 - 82, табл. "Температура наружного воздуха")</t>
  </si>
  <si>
    <t>Средняя температура, гр. С</t>
  </si>
  <si>
    <t>Продолжительность периода со средней суточной</t>
  </si>
  <si>
    <t>температурой воздуха ниже или равной 8 гр. С, сут.</t>
  </si>
  <si>
    <r>
      <t>z</t>
    </r>
    <r>
      <rPr>
        <vertAlign val="subscript"/>
        <sz val="11"/>
        <rFont val="Arial Cyr"/>
        <family val="2"/>
      </rPr>
      <t>от.пер.</t>
    </r>
    <r>
      <rPr>
        <sz val="11"/>
        <rFont val="Arial Cyr"/>
        <family val="2"/>
      </rPr>
      <t xml:space="preserve"> =</t>
    </r>
  </si>
  <si>
    <r>
      <t>ГСОП = ( t</t>
    </r>
    <r>
      <rPr>
        <vertAlign val="subscript"/>
        <sz val="11"/>
        <rFont val="Arial Cyr"/>
        <family val="2"/>
      </rPr>
      <t>в</t>
    </r>
    <r>
      <rPr>
        <sz val="11"/>
        <rFont val="Arial Cyr"/>
        <family val="2"/>
      </rPr>
      <t xml:space="preserve"> - t</t>
    </r>
    <r>
      <rPr>
        <vertAlign val="subscript"/>
        <sz val="11"/>
        <rFont val="Arial Cyr"/>
        <family val="2"/>
      </rPr>
      <t xml:space="preserve">от.пер. </t>
    </r>
    <r>
      <rPr>
        <sz val="11"/>
        <rFont val="Arial Cyr"/>
        <family val="2"/>
      </rPr>
      <t>) z</t>
    </r>
    <r>
      <rPr>
        <vertAlign val="subscript"/>
        <sz val="11"/>
        <rFont val="Arial Cyr"/>
        <family val="2"/>
      </rPr>
      <t>от.пер</t>
    </r>
    <r>
      <rPr>
        <sz val="11"/>
        <rFont val="Arial Cyr"/>
        <family val="2"/>
      </rPr>
      <t xml:space="preserve"> =</t>
    </r>
  </si>
  <si>
    <t>(по данным СНиП II - 3 - 79*, табл. 1б)</t>
  </si>
  <si>
    <r>
      <t>Приведенное сопротивление теплопередаче R</t>
    </r>
    <r>
      <rPr>
        <vertAlign val="subscript"/>
        <sz val="12"/>
        <rFont val="Arial Cyr"/>
        <family val="2"/>
      </rPr>
      <t>0</t>
    </r>
    <r>
      <rPr>
        <vertAlign val="superscript"/>
        <sz val="12"/>
        <rFont val="Arial Cyr"/>
        <family val="2"/>
      </rPr>
      <t>тр.</t>
    </r>
    <r>
      <rPr>
        <sz val="12"/>
        <rFont val="Arial Cyr"/>
        <family val="2"/>
      </rPr>
      <t>, м</t>
    </r>
    <r>
      <rPr>
        <vertAlign val="superscript"/>
        <sz val="12"/>
        <rFont val="Arial Cyr"/>
        <family val="2"/>
      </rPr>
      <t>2</t>
    </r>
    <r>
      <rPr>
        <sz val="12"/>
        <rFont val="Arial Cyr"/>
        <family val="2"/>
      </rPr>
      <t xml:space="preserve"> С/Вт</t>
    </r>
  </si>
  <si>
    <t>Жилые</t>
  </si>
  <si>
    <t>Общественные</t>
  </si>
  <si>
    <t>Производственные</t>
  </si>
  <si>
    <t>Расчет толщины теплоизоляции выполняется по формуле:</t>
  </si>
  <si>
    <t>где</t>
  </si>
  <si>
    <r>
      <t>a</t>
    </r>
    <r>
      <rPr>
        <b/>
        <vertAlign val="subscript"/>
        <sz val="10"/>
        <rFont val="Arial"/>
        <family val="2"/>
      </rPr>
      <t>н</t>
    </r>
    <r>
      <rPr>
        <b/>
        <sz val="10"/>
        <rFont val="Arial"/>
        <family val="2"/>
      </rPr>
      <t xml:space="preserve"> = </t>
    </r>
  </si>
  <si>
    <r>
      <t>a</t>
    </r>
    <r>
      <rPr>
        <b/>
        <vertAlign val="subscript"/>
        <sz val="10"/>
        <rFont val="Arial"/>
        <family val="2"/>
      </rPr>
      <t>в</t>
    </r>
    <r>
      <rPr>
        <b/>
        <sz val="10"/>
        <rFont val="Arial"/>
        <family val="2"/>
      </rPr>
      <t xml:space="preserve"> = </t>
    </r>
  </si>
  <si>
    <t>Слои</t>
  </si>
  <si>
    <r>
      <t>R</t>
    </r>
    <r>
      <rPr>
        <b/>
        <vertAlign val="subscript"/>
        <sz val="10"/>
        <rFont val="Arial Cyr"/>
        <family val="2"/>
      </rPr>
      <t>слоя</t>
    </r>
  </si>
  <si>
    <t>5.</t>
  </si>
  <si>
    <t>6.</t>
  </si>
  <si>
    <t>7.</t>
  </si>
  <si>
    <t>8.</t>
  </si>
  <si>
    <t>9.</t>
  </si>
  <si>
    <t>10.</t>
  </si>
  <si>
    <r>
      <t>S</t>
    </r>
    <r>
      <rPr>
        <b/>
        <sz val="10"/>
        <rFont val="Arial"/>
        <family val="2"/>
      </rPr>
      <t>R</t>
    </r>
    <r>
      <rPr>
        <b/>
        <vertAlign val="subscript"/>
        <sz val="10"/>
        <rFont val="Arial"/>
        <family val="2"/>
      </rPr>
      <t>10 слоев</t>
    </r>
    <r>
      <rPr>
        <b/>
        <sz val="10"/>
        <rFont val="Arial"/>
        <family val="2"/>
      </rPr>
      <t xml:space="preserve"> =</t>
    </r>
  </si>
  <si>
    <t>ИТОГО:</t>
  </si>
  <si>
    <r>
      <t>R</t>
    </r>
    <r>
      <rPr>
        <b/>
        <vertAlign val="subscript"/>
        <sz val="14"/>
        <rFont val="Arial Cyr"/>
        <family val="2"/>
      </rPr>
      <t>0</t>
    </r>
    <r>
      <rPr>
        <b/>
        <vertAlign val="superscript"/>
        <sz val="14"/>
        <rFont val="Arial Cyr"/>
        <family val="2"/>
      </rPr>
      <t>тр</t>
    </r>
    <r>
      <rPr>
        <b/>
        <sz val="14"/>
        <rFont val="Arial Cyr"/>
        <family val="2"/>
      </rPr>
      <t xml:space="preserve"> = 1/</t>
    </r>
    <r>
      <rPr>
        <b/>
        <sz val="14"/>
        <rFont val="Symbol"/>
        <family val="1"/>
      </rPr>
      <t>a</t>
    </r>
    <r>
      <rPr>
        <b/>
        <vertAlign val="subscript"/>
        <sz val="14"/>
        <rFont val="Arial"/>
        <family val="2"/>
      </rPr>
      <t>н</t>
    </r>
    <r>
      <rPr>
        <b/>
        <sz val="14"/>
        <rFont val="Arial"/>
        <family val="2"/>
      </rPr>
      <t xml:space="preserve"> + </t>
    </r>
    <r>
      <rPr>
        <b/>
        <sz val="14"/>
        <rFont val="Symbol"/>
        <family val="1"/>
      </rPr>
      <t>d</t>
    </r>
    <r>
      <rPr>
        <b/>
        <vertAlign val="subscript"/>
        <sz val="14"/>
        <rFont val="Symbol"/>
        <family val="1"/>
      </rPr>
      <t>1</t>
    </r>
    <r>
      <rPr>
        <b/>
        <sz val="14"/>
        <rFont val="Symbol"/>
        <family val="1"/>
      </rPr>
      <t>/l</t>
    </r>
    <r>
      <rPr>
        <b/>
        <vertAlign val="subscript"/>
        <sz val="14"/>
        <rFont val="Symbol"/>
        <family val="1"/>
      </rPr>
      <t>1</t>
    </r>
    <r>
      <rPr>
        <b/>
        <sz val="14"/>
        <rFont val="Symbol"/>
        <family val="1"/>
      </rPr>
      <t xml:space="preserve"> + ... + d</t>
    </r>
    <r>
      <rPr>
        <b/>
        <vertAlign val="subscript"/>
        <sz val="14"/>
        <rFont val="Arial"/>
        <family val="2"/>
      </rPr>
      <t>n</t>
    </r>
    <r>
      <rPr>
        <b/>
        <sz val="14"/>
        <rFont val="Arial"/>
        <family val="2"/>
      </rPr>
      <t>/</t>
    </r>
    <r>
      <rPr>
        <b/>
        <sz val="14"/>
        <rFont val="Symbol"/>
        <family val="1"/>
      </rPr>
      <t>l</t>
    </r>
    <r>
      <rPr>
        <b/>
        <vertAlign val="subscript"/>
        <sz val="14"/>
        <rFont val="Arial"/>
        <family val="2"/>
      </rPr>
      <t>n</t>
    </r>
    <r>
      <rPr>
        <b/>
        <sz val="14"/>
        <rFont val="Arial"/>
        <family val="2"/>
      </rPr>
      <t xml:space="preserve"> + 1/</t>
    </r>
    <r>
      <rPr>
        <b/>
        <sz val="14"/>
        <rFont val="Symbol"/>
        <family val="1"/>
      </rPr>
      <t>a</t>
    </r>
    <r>
      <rPr>
        <b/>
        <vertAlign val="subscript"/>
        <sz val="14"/>
        <rFont val="Arial"/>
        <family val="2"/>
      </rPr>
      <t>в</t>
    </r>
  </si>
  <si>
    <r>
      <t>d</t>
    </r>
    <r>
      <rPr>
        <sz val="10"/>
        <rFont val="Arial"/>
        <family val="2"/>
      </rPr>
      <t xml:space="preserve"> - толщина слоя, м.</t>
    </r>
  </si>
  <si>
    <r>
      <t>l</t>
    </r>
    <r>
      <rPr>
        <sz val="10"/>
        <rFont val="Arial"/>
        <family val="2"/>
      </rPr>
      <t xml:space="preserve"> - коэффициент теплопроводности, Вт/м.С</t>
    </r>
  </si>
  <si>
    <t>(по данным СНиП II - 3 - 79*, табл. 4 и 6)</t>
  </si>
  <si>
    <t>Характеристики теплоизоляции не вошедшей  в СНиП II - 3 - 79*, Приложение 3*</t>
  </si>
  <si>
    <t>Приложение 3*</t>
  </si>
  <si>
    <t>ТЕПЛОТЕХНИЧЕСКИЕ ПОКАЗАТЕЛИ СТРОИТЕЛЬНЫХ МАТЕРИАЛОВ И КОНСТРУКЦИЙ</t>
  </si>
  <si>
    <t>Материал</t>
  </si>
  <si>
    <t>Характеристики материала                        в сухом состоянии</t>
  </si>
  <si>
    <r>
      <t xml:space="preserve">Расчетное массовое отношение влаги в материале (при условиях эксплуатации по прил. 2), </t>
    </r>
    <r>
      <rPr>
        <i/>
        <sz val="12"/>
        <rFont val="Arial Cyr"/>
        <family val="2"/>
      </rPr>
      <t>w</t>
    </r>
    <r>
      <rPr>
        <i/>
        <sz val="8"/>
        <rFont val="Arial Cyr"/>
        <family val="2"/>
      </rPr>
      <t>, %</t>
    </r>
  </si>
  <si>
    <t>Расчетные коэффициенты                                                             (при условиях эксплуатации по прил. 2)</t>
  </si>
  <si>
    <r>
      <t xml:space="preserve">плотность </t>
    </r>
    <r>
      <rPr>
        <sz val="12"/>
        <rFont val="Symbol"/>
        <family val="1"/>
      </rPr>
      <t>g</t>
    </r>
    <r>
      <rPr>
        <vertAlign val="subscript"/>
        <sz val="12"/>
        <rFont val="Arial Cyr"/>
        <family val="2"/>
      </rPr>
      <t xml:space="preserve">0, </t>
    </r>
    <r>
      <rPr>
        <sz val="8"/>
        <rFont val="Arial Cyr"/>
        <family val="2"/>
      </rPr>
      <t>кг/м3.</t>
    </r>
  </si>
  <si>
    <r>
      <t xml:space="preserve">удельная теплоем-кость       </t>
    </r>
    <r>
      <rPr>
        <i/>
        <sz val="12"/>
        <rFont val="Arial Cyr"/>
        <family val="2"/>
      </rPr>
      <t>с</t>
    </r>
    <r>
      <rPr>
        <vertAlign val="subscript"/>
        <sz val="12"/>
        <rFont val="Arial Cyr"/>
        <family val="2"/>
      </rPr>
      <t xml:space="preserve">0, </t>
    </r>
    <r>
      <rPr>
        <sz val="8"/>
        <rFont val="Arial Cyr"/>
        <family val="2"/>
      </rPr>
      <t>кДж/       (кг.град.С)</t>
    </r>
  </si>
  <si>
    <r>
      <t xml:space="preserve">коэффициент теплопро-водности  </t>
    </r>
    <r>
      <rPr>
        <sz val="12"/>
        <rFont val="Symbol"/>
        <family val="1"/>
      </rPr>
      <t>l</t>
    </r>
    <r>
      <rPr>
        <vertAlign val="subscript"/>
        <sz val="12"/>
        <rFont val="Arial Cyr"/>
        <family val="2"/>
      </rPr>
      <t>0, Вт/     (м.град.С)</t>
    </r>
  </si>
  <si>
    <r>
      <t xml:space="preserve">теплопровод-      ности                </t>
    </r>
    <r>
      <rPr>
        <sz val="12"/>
        <rFont val="Symbol"/>
        <family val="1"/>
      </rPr>
      <t>l</t>
    </r>
    <r>
      <rPr>
        <sz val="8"/>
        <rFont val="Arial Cyr"/>
        <family val="2"/>
      </rPr>
      <t>,        Вт/(м.град.С)</t>
    </r>
  </si>
  <si>
    <r>
      <t xml:space="preserve">теплоусвоения (при периоде        24 ч) </t>
    </r>
    <r>
      <rPr>
        <sz val="12"/>
        <rFont val="Arial Cyr"/>
        <family val="2"/>
      </rPr>
      <t xml:space="preserve">s, </t>
    </r>
    <r>
      <rPr>
        <sz val="8"/>
        <rFont val="Arial Cyr"/>
        <family val="2"/>
      </rPr>
      <t>Вт/(м2.град.С)</t>
    </r>
  </si>
  <si>
    <r>
      <t xml:space="preserve">паропроницаемости        </t>
    </r>
    <r>
      <rPr>
        <sz val="12"/>
        <rFont val="Symbol"/>
        <family val="1"/>
      </rPr>
      <t>m</t>
    </r>
    <r>
      <rPr>
        <sz val="8"/>
        <rFont val="Arial Cyr"/>
        <family val="2"/>
      </rPr>
      <t xml:space="preserve">, мг/     (м.ч.Па)     </t>
    </r>
  </si>
  <si>
    <t>А</t>
  </si>
  <si>
    <t>Б</t>
  </si>
  <si>
    <t>А,Б</t>
  </si>
  <si>
    <t>I.</t>
  </si>
  <si>
    <t>Бетоны и растворы</t>
  </si>
  <si>
    <t>А.</t>
  </si>
  <si>
    <t>Бетоны на природных плотных заполнителях</t>
  </si>
  <si>
    <t>1.</t>
  </si>
  <si>
    <t>Железобетон</t>
  </si>
  <si>
    <t>2.</t>
  </si>
  <si>
    <t>Бетон на гравии или щебне из природного камня</t>
  </si>
  <si>
    <t>Б.</t>
  </si>
  <si>
    <t>Бетоны на природных пористых заполнителях</t>
  </si>
  <si>
    <t>3.</t>
  </si>
  <si>
    <t>Туфобетон</t>
  </si>
  <si>
    <t>4.</t>
  </si>
  <si>
    <t>"""</t>
  </si>
  <si>
    <t>Пемзобетон</t>
  </si>
  <si>
    <t>11.</t>
  </si>
  <si>
    <t>12.</t>
  </si>
  <si>
    <t>Бетон на вулканическом шлаке</t>
  </si>
  <si>
    <t>13.</t>
  </si>
  <si>
    <t>14.</t>
  </si>
  <si>
    <t>15.</t>
  </si>
  <si>
    <t>16.</t>
  </si>
  <si>
    <t>B.</t>
  </si>
  <si>
    <t>Бетоны на искусственных пористых заполнителях</t>
  </si>
  <si>
    <t>17.</t>
  </si>
  <si>
    <t>Керамзитобетон на керамзитовом песке и керамзитопенобетон</t>
  </si>
  <si>
    <t>18.</t>
  </si>
  <si>
    <t>19.</t>
  </si>
  <si>
    <t>20.</t>
  </si>
  <si>
    <t>21.</t>
  </si>
  <si>
    <t>22.</t>
  </si>
  <si>
    <t>23.</t>
  </si>
  <si>
    <t>24.</t>
  </si>
  <si>
    <t>25.</t>
  </si>
  <si>
    <t>Керамзитобетон на кварцевом песке с поризацией</t>
  </si>
  <si>
    <t>26.</t>
  </si>
  <si>
    <t>27.</t>
  </si>
  <si>
    <t>28.</t>
  </si>
  <si>
    <t>Керамзитобетон на перлитовом песке</t>
  </si>
  <si>
    <t>29.</t>
  </si>
  <si>
    <t>30.</t>
  </si>
  <si>
    <t>Шунгизитобетон</t>
  </si>
  <si>
    <t>31.</t>
  </si>
  <si>
    <t>32.</t>
  </si>
  <si>
    <t>33.</t>
  </si>
  <si>
    <t>Перлитобетон</t>
  </si>
  <si>
    <t>34.</t>
  </si>
  <si>
    <t>35.</t>
  </si>
  <si>
    <t>36.</t>
  </si>
  <si>
    <t>37.</t>
  </si>
  <si>
    <t>Шлакопемзобетон (термозитобетон)</t>
  </si>
  <si>
    <t>38.</t>
  </si>
  <si>
    <t>39.</t>
  </si>
  <si>
    <t>40.</t>
  </si>
  <si>
    <t>41.</t>
  </si>
  <si>
    <t>42.</t>
  </si>
  <si>
    <t>Шлакопемзонено- и шлакопемзогазобетон</t>
  </si>
  <si>
    <t>43.</t>
  </si>
  <si>
    <t>44.</t>
  </si>
  <si>
    <t>45.</t>
  </si>
  <si>
    <t>46.</t>
  </si>
  <si>
    <t>47.</t>
  </si>
  <si>
    <t>Бетон на доменных гранулированных шлаках</t>
  </si>
  <si>
    <t>48.</t>
  </si>
  <si>
    <t>49.</t>
  </si>
  <si>
    <t>50.</t>
  </si>
  <si>
    <t>51.</t>
  </si>
  <si>
    <t>Аглопоритобетон и бетоны на топливных (котельных) шлаках</t>
  </si>
  <si>
    <t>52.</t>
  </si>
  <si>
    <t>53.</t>
  </si>
  <si>
    <t>54.</t>
  </si>
  <si>
    <t>55.</t>
  </si>
  <si>
    <t>56.</t>
  </si>
  <si>
    <t>Бетон на зольном гравии</t>
  </si>
  <si>
    <t>57.</t>
  </si>
  <si>
    <t>Асфальт</t>
  </si>
  <si>
    <t>58.</t>
  </si>
  <si>
    <t>59.</t>
  </si>
  <si>
    <t>Вермикулитобетон</t>
  </si>
  <si>
    <t>-</t>
  </si>
  <si>
    <t>60.</t>
  </si>
  <si>
    <t>61.</t>
  </si>
  <si>
    <t>62.</t>
  </si>
  <si>
    <t>Г.</t>
  </si>
  <si>
    <t>Бетоны ячеистые</t>
  </si>
  <si>
    <t>63.</t>
  </si>
  <si>
    <t>Газо- и пенобетон, газо- и пеносиликат</t>
  </si>
  <si>
    <t>64.</t>
  </si>
  <si>
    <t>65.</t>
  </si>
  <si>
    <t>66.</t>
  </si>
  <si>
    <t>67.</t>
  </si>
  <si>
    <t>68.</t>
  </si>
  <si>
    <t>Газо- и пенозолобетон</t>
  </si>
  <si>
    <t>69.</t>
  </si>
  <si>
    <t>70.</t>
  </si>
  <si>
    <t>Д.</t>
  </si>
  <si>
    <t>Цементные, известковые и гипсовые растворы</t>
  </si>
  <si>
    <t>71.</t>
  </si>
  <si>
    <t>Цементно-песчаный</t>
  </si>
  <si>
    <t>72.</t>
  </si>
  <si>
    <t>Сложный (песок, известь, цемент)</t>
  </si>
  <si>
    <t>73.</t>
  </si>
  <si>
    <t>Известково-песчаный</t>
  </si>
  <si>
    <t>74.</t>
  </si>
  <si>
    <t>Цементно-шлаковый</t>
  </si>
  <si>
    <t>75.</t>
  </si>
  <si>
    <t>76.</t>
  </si>
  <si>
    <t>Цементно-перлитовый</t>
  </si>
  <si>
    <t>77.</t>
  </si>
  <si>
    <t>78.</t>
  </si>
  <si>
    <t>Гипсоперлитовый</t>
  </si>
  <si>
    <t>79.</t>
  </si>
  <si>
    <t>Поризованный гипсоперлитовый</t>
  </si>
  <si>
    <t>80.</t>
  </si>
  <si>
    <t>81.</t>
  </si>
  <si>
    <t>Плиты из гипса</t>
  </si>
  <si>
    <t>82.</t>
  </si>
  <si>
    <t>83.</t>
  </si>
  <si>
    <t>Листы гипсовые обшивочные (сухая штукатурка)</t>
  </si>
  <si>
    <t>II.</t>
  </si>
  <si>
    <t>Кирпичная кладка и облицовка природным камнем</t>
  </si>
  <si>
    <t>Кирпичная кладка из сплошного кирпича</t>
  </si>
  <si>
    <t>84.</t>
  </si>
  <si>
    <t>Глиняного обыкновенного (ГОСТ 530-80) на цементно-песчаном растворе</t>
  </si>
  <si>
    <t>85.</t>
  </si>
  <si>
    <t>Глиняного обыкновенного на цементно-шлаковом растворе</t>
  </si>
  <si>
    <t>86.</t>
  </si>
  <si>
    <t>Глиняного обыкновенного на цементно-перлитовом растворе</t>
  </si>
  <si>
    <t>87.</t>
  </si>
  <si>
    <t>Силикатного (ГОСТ 379-79) на цементно-песчаном растворе</t>
  </si>
  <si>
    <t>88.</t>
  </si>
  <si>
    <t>Трепельного (ГОСТ 648-73) на цементно-песчаном растворе</t>
  </si>
  <si>
    <t>89.</t>
  </si>
  <si>
    <t>90.</t>
  </si>
  <si>
    <t>Шлакового на цементно-песчаном растворе</t>
  </si>
  <si>
    <t xml:space="preserve">Кирпичная кладка из кирпича керамического и силикатного пустотного </t>
  </si>
  <si>
    <t>91.</t>
  </si>
  <si>
    <t>Керамического пустотного плотностью 1400 кг/м3 (брутто) на цементно-песчаном растворе</t>
  </si>
  <si>
    <t>92.</t>
  </si>
  <si>
    <t>Керамического пустотного плотностью 1300 кг/м3 (брутто) на цементно-песчаном растворе</t>
  </si>
  <si>
    <t>93.</t>
  </si>
  <si>
    <t>Керамического пустотного плотностью 1200 кг/м3 (брутто) на цементно-песчаном растворе</t>
  </si>
  <si>
    <t>94.</t>
  </si>
  <si>
    <t>Силикатного одиннадцатипустотного на цементно-песчаном растворе</t>
  </si>
  <si>
    <t>95.</t>
  </si>
  <si>
    <t>Силикатного четырнадцатипустотного на цементно-песчаном растворе</t>
  </si>
  <si>
    <t>В.</t>
  </si>
  <si>
    <t>Облицовка природным камнем</t>
  </si>
  <si>
    <t>96.</t>
  </si>
  <si>
    <t>Гранит, гнейс и базальт</t>
  </si>
  <si>
    <t>97.</t>
  </si>
  <si>
    <t>Мрамор</t>
  </si>
  <si>
    <t>98.</t>
  </si>
  <si>
    <t>Известняк</t>
  </si>
  <si>
    <t>99.</t>
  </si>
  <si>
    <t>100.</t>
  </si>
  <si>
    <t>101.</t>
  </si>
  <si>
    <t>102.</t>
  </si>
  <si>
    <t>Туф</t>
  </si>
  <si>
    <t>103.</t>
  </si>
  <si>
    <t>104.</t>
  </si>
  <si>
    <t>105.</t>
  </si>
  <si>
    <t>106.</t>
  </si>
  <si>
    <t>107.</t>
  </si>
  <si>
    <t>III.</t>
  </si>
  <si>
    <t>Дерево, изделия из него и других природных органических материалов</t>
  </si>
  <si>
    <t>108.</t>
  </si>
  <si>
    <t>Сосна и ель поперек волокон (ГОСТ 8486-66**, ГОСТ 9463-72*)</t>
  </si>
  <si>
    <t>109.</t>
  </si>
  <si>
    <t>Экструдированный пенополиститрол</t>
  </si>
  <si>
    <t>Сосна и ель вдоль волокон</t>
  </si>
  <si>
    <t>110.</t>
  </si>
  <si>
    <t>Дуб поперек волокон (ГОСТ 9462-71*, ГОСТ 2695-83)</t>
  </si>
  <si>
    <t>111.</t>
  </si>
  <si>
    <t>Дуб вдоль волокон</t>
  </si>
  <si>
    <t>112.</t>
  </si>
  <si>
    <t>Фанера клееная (ГОСТ 3916 69)</t>
  </si>
  <si>
    <t>113.</t>
  </si>
  <si>
    <t>Картон облицовочный</t>
  </si>
  <si>
    <t>114.</t>
  </si>
  <si>
    <t>Картон строительный многослойный (ГОСТ 4408-75*)</t>
  </si>
  <si>
    <t>115.</t>
  </si>
  <si>
    <t>Плиты древесно-волокнистые и древесно-стружечные (ГОСТ 4598-74*, ГОСТ 10632-77*_</t>
  </si>
  <si>
    <t>116.</t>
  </si>
  <si>
    <t>117.</t>
  </si>
  <si>
    <t>Плиты древесно-волокнистые и древесно-стружечные (ГОСТ 4598-74*, (ГОСТ 10632-77*)</t>
  </si>
  <si>
    <t>118.</t>
  </si>
  <si>
    <t>119.</t>
  </si>
  <si>
    <t>120.</t>
  </si>
  <si>
    <t>Плиты фибролитовые (ГОСТ 8928-81) и арболит (ГОСТ 19222-84) на портландцементе</t>
  </si>
  <si>
    <t>121.</t>
  </si>
  <si>
    <t>122.</t>
  </si>
  <si>
    <t>123.</t>
  </si>
  <si>
    <t>124.</t>
  </si>
  <si>
    <t>Плиты камышитовые</t>
  </si>
  <si>
    <t>125.</t>
  </si>
  <si>
    <t>126.</t>
  </si>
  <si>
    <t>Плиты торфяные теплоизоляционные (ГОСТ 4861-74)</t>
  </si>
  <si>
    <t>127.</t>
  </si>
  <si>
    <t>128.</t>
  </si>
  <si>
    <t>Пакля</t>
  </si>
  <si>
    <t>IV.</t>
  </si>
  <si>
    <t>Теплоизоляционные материалы</t>
  </si>
  <si>
    <t>Минераловатные и стекловолокнистые</t>
  </si>
  <si>
    <t>129.</t>
  </si>
  <si>
    <t>Маты минераловатные прошивные           (ГОСТ 21880-76) на синтетическом связующем           (ГОСТ 9573-82)</t>
  </si>
  <si>
    <t>130.</t>
  </si>
  <si>
    <t>131.</t>
  </si>
  <si>
    <t>132.</t>
  </si>
  <si>
    <t>Плиты мягкие, полужесткие и жесткие минераловатные на синтетическом и битумном связующих (ГОСТ 9573-82, ГОСТ 10140-80, ГОСТ 12394-66)</t>
  </si>
  <si>
    <t>133.</t>
  </si>
  <si>
    <t>134.</t>
  </si>
  <si>
    <t>135.</t>
  </si>
  <si>
    <t>136.</t>
  </si>
  <si>
    <t>137.</t>
  </si>
  <si>
    <t>Плиты минераловатные повышенной жесткости на органофосфатном связующем (ТУ 21-РСФСР-3-72-76)</t>
  </si>
  <si>
    <t>138.</t>
  </si>
  <si>
    <t>Плиты полужесткие минераловатные на крахмальном связующем (ТУ 400-1-61-74 Могорисполкома)</t>
  </si>
  <si>
    <t>139.</t>
  </si>
  <si>
    <t>140.</t>
  </si>
  <si>
    <t>Плиты из стеклянного штапельного волокна на синтетическом связующем (ГОСТ 10499-78)</t>
  </si>
  <si>
    <t>141.</t>
  </si>
  <si>
    <t>Маты и полосы из стеклянного волокна прошивные (ТУ 21-23-72-75)</t>
  </si>
  <si>
    <t>Полимерные</t>
  </si>
  <si>
    <t>142.</t>
  </si>
  <si>
    <t>Пенополистирол (ТУ 6-05-11-78-78)</t>
  </si>
  <si>
    <t>143.</t>
  </si>
  <si>
    <t>144.</t>
  </si>
  <si>
    <t>Пенополистирол (ГОСТ 15588-70*)</t>
  </si>
  <si>
    <t>145.</t>
  </si>
  <si>
    <t>Пенопласт ПХВ-1 (ТУ 6-05-1179-75) и ПВ-1 (ТУ 6-05-1158-78)</t>
  </si>
  <si>
    <t>146.</t>
  </si>
  <si>
    <t>147.</t>
  </si>
  <si>
    <t>Пенополиуретан (ТУ В-56-70, ТУ 67-98-75, ТУ 67-87-75)</t>
  </si>
  <si>
    <t>148.</t>
  </si>
  <si>
    <t>149.</t>
  </si>
  <si>
    <t>150.</t>
  </si>
  <si>
    <t>Плиты из резольно-фенолформальдегид-ного пенопласта (ГОСТ 20916-75)</t>
  </si>
  <si>
    <t>151.</t>
  </si>
  <si>
    <t>152.</t>
  </si>
  <si>
    <t>153.</t>
  </si>
  <si>
    <t>154.</t>
  </si>
  <si>
    <t>Перлитопластбетон (ТУ 480-1-145-74)</t>
  </si>
  <si>
    <t>155.</t>
  </si>
  <si>
    <t>156.</t>
  </si>
  <si>
    <t>Полистиролбетон</t>
  </si>
  <si>
    <t>Перлитофосфогеливые изделия (ГОСТ 21500-76)</t>
  </si>
  <si>
    <t>157.</t>
  </si>
  <si>
    <t>Засыпки</t>
  </si>
  <si>
    <t>158.</t>
  </si>
  <si>
    <t>Гравий керамзитовый (ГОСТ 9759-83)</t>
  </si>
  <si>
    <t>159.</t>
  </si>
  <si>
    <t>160.</t>
  </si>
  <si>
    <t>161.</t>
  </si>
  <si>
    <t>162.</t>
  </si>
  <si>
    <t>163.</t>
  </si>
  <si>
    <t>Гравий шунгизитовый (ГОСТ 19345-83)</t>
  </si>
  <si>
    <t>164.</t>
  </si>
  <si>
    <t>165.</t>
  </si>
  <si>
    <t>166.</t>
  </si>
  <si>
    <t>Щебень из доменного шлака (ГОСТ 5578-76), шлаковой пемзы (ГОСТ 9760-75) и аглопорита (ГОСТ 11991-83)</t>
  </si>
  <si>
    <t>167.</t>
  </si>
  <si>
    <t>168.</t>
  </si>
  <si>
    <t>169.</t>
  </si>
  <si>
    <t>Щебень и песок из перлита вспученного (ГОСТ 10832-83)</t>
  </si>
  <si>
    <t>170.</t>
  </si>
  <si>
    <t>171.</t>
  </si>
  <si>
    <t>172.</t>
  </si>
  <si>
    <t>Вермикулит вспученный (ГОСТ 12865-67)</t>
  </si>
  <si>
    <t>173.</t>
  </si>
  <si>
    <t>174.</t>
  </si>
  <si>
    <t>Песок для строительных работ (ГОСТ 8736-77*)</t>
  </si>
  <si>
    <t>Пеностекло или газостекло</t>
  </si>
  <si>
    <t>175.</t>
  </si>
  <si>
    <t>Пеностекло или газостекло (ТУ 21-БССР-86-73)</t>
  </si>
  <si>
    <t>176.</t>
  </si>
  <si>
    <t>177.</t>
  </si>
  <si>
    <t>V.</t>
  </si>
  <si>
    <t>Материалы кровельные, гидроизоляционные, облицовочные и рулонные покрытия для полов</t>
  </si>
  <si>
    <t>Асбестоцементные</t>
  </si>
  <si>
    <t>178.</t>
  </si>
  <si>
    <t>Листы асбесто-цементные плоские (ГОСТ 18124-75*)</t>
  </si>
  <si>
    <t>179.</t>
  </si>
  <si>
    <t>Битумные</t>
  </si>
  <si>
    <t>180.</t>
  </si>
  <si>
    <t>Битумы нефтяные строительные и кровельные (ГОСТ 6617-76*, ГОСТ 9548-74*)</t>
  </si>
  <si>
    <t>181.</t>
  </si>
  <si>
    <t>182.</t>
  </si>
  <si>
    <t>183.</t>
  </si>
  <si>
    <t>Асфальтобетон (ГОСТ 9128-84)</t>
  </si>
  <si>
    <t>184.</t>
  </si>
  <si>
    <t>Изделия из вспученного перлита на битумном связующем (ГОСТ 16136-80)</t>
  </si>
  <si>
    <t>185.</t>
  </si>
  <si>
    <t>186.</t>
  </si>
  <si>
    <t>Рубероид (ГОСТ 10923-82), пергамин (ГОСТ 2697-83), толь (ГОСТ 10999-76*)</t>
  </si>
  <si>
    <t>Линолеумы</t>
  </si>
  <si>
    <t>187.</t>
  </si>
  <si>
    <t>Линолеум поливинилхлоридный многослойный (ГОСТ 14632-79)</t>
  </si>
  <si>
    <t>188.</t>
  </si>
  <si>
    <t>189.</t>
  </si>
  <si>
    <t>Линолеум поливинилхлоридный на тканевой подоснове (ГОСТ 7251-77)</t>
  </si>
  <si>
    <t>190.</t>
  </si>
  <si>
    <t>191.</t>
  </si>
  <si>
    <t>VI.</t>
  </si>
  <si>
    <t>Металлы и стекло</t>
  </si>
  <si>
    <t>192.</t>
  </si>
  <si>
    <t>Сталь стержневая арматурная (ГОСТ 10884-81)</t>
  </si>
  <si>
    <t>193.</t>
  </si>
  <si>
    <t>Чугун</t>
  </si>
  <si>
    <t>194.</t>
  </si>
  <si>
    <t>Алюминий (ГОСТ 22233-83)</t>
  </si>
  <si>
    <t>195.</t>
  </si>
  <si>
    <t>Медь (ГОСТ 859-78*)</t>
  </si>
  <si>
    <t>196.</t>
  </si>
  <si>
    <t>Стекло оконное (ГОСТ 111-78)</t>
  </si>
  <si>
    <t>Гравий керамзит</t>
  </si>
  <si>
    <r>
      <t xml:space="preserve">      Примечания: 1. Расчетные значения коэффициента теплоусвоения (при периоде 24 ч) материала в конструкции вычислены по формуле s = 0,27  кв.корень из (</t>
    </r>
    <r>
      <rPr>
        <sz val="8"/>
        <rFont val="Symbol"/>
        <family val="1"/>
      </rPr>
      <t>l, g</t>
    </r>
    <r>
      <rPr>
        <vertAlign val="subscript"/>
        <sz val="8"/>
        <rFont val="Symbol"/>
        <family val="1"/>
      </rPr>
      <t xml:space="preserve">0  </t>
    </r>
    <r>
      <rPr>
        <sz val="8"/>
        <rFont val="Symbol"/>
        <family val="1"/>
      </rPr>
      <t>(</t>
    </r>
    <r>
      <rPr>
        <sz val="8"/>
        <rFont val="Arial Cyr"/>
        <family val="2"/>
      </rPr>
      <t>c</t>
    </r>
    <r>
      <rPr>
        <vertAlign val="subscript"/>
        <sz val="8"/>
        <rFont val="Arial Cyr"/>
        <family val="2"/>
      </rPr>
      <t xml:space="preserve">0 </t>
    </r>
    <r>
      <rPr>
        <sz val="8"/>
        <rFont val="Arial Cyr"/>
        <family val="2"/>
      </rPr>
      <t xml:space="preserve">+ 0,0419w), где </t>
    </r>
    <r>
      <rPr>
        <sz val="8"/>
        <rFont val="Symbol"/>
        <family val="1"/>
      </rPr>
      <t>l, g</t>
    </r>
    <r>
      <rPr>
        <vertAlign val="subscript"/>
        <sz val="8"/>
        <rFont val="Symbol"/>
        <family val="1"/>
      </rPr>
      <t>0</t>
    </r>
    <r>
      <rPr>
        <sz val="8"/>
        <rFont val="Symbol"/>
        <family val="1"/>
      </rPr>
      <t xml:space="preserve">, </t>
    </r>
    <r>
      <rPr>
        <sz val="8"/>
        <rFont val="Arial Cyr"/>
        <family val="2"/>
      </rPr>
      <t>c</t>
    </r>
    <r>
      <rPr>
        <vertAlign val="subscript"/>
        <sz val="8"/>
        <rFont val="Arial Cyr"/>
        <family val="2"/>
      </rPr>
      <t>0</t>
    </r>
    <r>
      <rPr>
        <sz val="8"/>
        <rFont val="Arial Cyr"/>
        <family val="2"/>
      </rPr>
      <t>, w  принимают по соотвествующим графам настоящего приложения.                                                                                                                                                                                                                             2. Характеристики материалов в сухом состоянии приведены при массовом отношении влаги в материале w, % равном нулю.</t>
    </r>
  </si>
  <si>
    <t>Название теплоизоляции:</t>
  </si>
  <si>
    <r>
      <t xml:space="preserve">Теплопроводность, </t>
    </r>
    <r>
      <rPr>
        <sz val="10"/>
        <rFont val="Symbol"/>
        <family val="1"/>
      </rPr>
      <t>l</t>
    </r>
    <r>
      <rPr>
        <sz val="10"/>
        <rFont val="Arial Cyr"/>
        <family val="2"/>
      </rPr>
      <t>, Вт/м С:</t>
    </r>
  </si>
  <si>
    <r>
      <t xml:space="preserve">Плотность, </t>
    </r>
    <r>
      <rPr>
        <sz val="10"/>
        <rFont val="Symbol"/>
        <family val="1"/>
      </rPr>
      <t>g</t>
    </r>
    <r>
      <rPr>
        <vertAlign val="subscript"/>
        <sz val="10"/>
        <rFont val="Symbol"/>
        <family val="1"/>
      </rPr>
      <t>0</t>
    </r>
    <r>
      <rPr>
        <sz val="10"/>
        <rFont val="Arial Cyr"/>
        <family val="2"/>
      </rPr>
      <t>, кг/м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:</t>
    </r>
  </si>
  <si>
    <t>(по данным СНиП II - 3 - 79*, приложение 3*)</t>
  </si>
  <si>
    <r>
      <t>R</t>
    </r>
    <r>
      <rPr>
        <b/>
        <vertAlign val="subscript"/>
        <sz val="10"/>
        <rFont val="Arial Cyr"/>
        <family val="2"/>
      </rPr>
      <t>0</t>
    </r>
    <r>
      <rPr>
        <b/>
        <vertAlign val="superscript"/>
        <sz val="10"/>
        <rFont val="Arial Cyr"/>
        <family val="2"/>
      </rPr>
      <t>тр</t>
    </r>
    <r>
      <rPr>
        <b/>
        <sz val="10"/>
        <rFont val="Arial Cyr"/>
        <family val="2"/>
      </rPr>
      <t xml:space="preserve"> = </t>
    </r>
  </si>
  <si>
    <r>
      <t>d</t>
    </r>
    <r>
      <rPr>
        <b/>
        <sz val="10"/>
        <rFont val="Arial Cyr"/>
        <family val="2"/>
      </rPr>
      <t>, м.</t>
    </r>
  </si>
  <si>
    <r>
      <t>l</t>
    </r>
    <r>
      <rPr>
        <b/>
        <sz val="10"/>
        <rFont val="Arial Cyr"/>
        <family val="2"/>
      </rPr>
      <t>, Вт/м.С</t>
    </r>
  </si>
  <si>
    <r>
      <t>Цена /м</t>
    </r>
    <r>
      <rPr>
        <b/>
        <vertAlign val="superscript"/>
        <sz val="10"/>
        <rFont val="Arial Cyr"/>
        <family val="2"/>
      </rPr>
      <t>3</t>
    </r>
  </si>
  <si>
    <r>
      <t>Цена/м</t>
    </r>
    <r>
      <rPr>
        <b/>
        <vertAlign val="superscript"/>
        <sz val="10"/>
        <rFont val="Arial Cyr"/>
        <family val="2"/>
      </rPr>
      <t>2</t>
    </r>
  </si>
  <si>
    <t>Таблица. Температура наружного воздуха.</t>
  </si>
  <si>
    <t>&lt; 8 гр. С</t>
  </si>
  <si>
    <t>Республика, край, область, пункт</t>
  </si>
  <si>
    <t>РСФСР</t>
  </si>
  <si>
    <t>Алтайский край</t>
  </si>
  <si>
    <t xml:space="preserve">Барнаул </t>
  </si>
  <si>
    <t>Амурская область</t>
  </si>
  <si>
    <t>Благовещенск</t>
  </si>
  <si>
    <t>Тында</t>
  </si>
  <si>
    <t>Архангельская область</t>
  </si>
  <si>
    <t>Архангельск</t>
  </si>
  <si>
    <t>Котлас</t>
  </si>
  <si>
    <t>Нарьян-Мар</t>
  </si>
  <si>
    <t>Астраханская область</t>
  </si>
  <si>
    <t>Астрахань</t>
  </si>
  <si>
    <t>Верхний Баскунчак</t>
  </si>
  <si>
    <t>Харабали</t>
  </si>
  <si>
    <t>Башкирская АССР</t>
  </si>
  <si>
    <t>Акъяр</t>
  </si>
  <si>
    <t>Белорецк</t>
  </si>
  <si>
    <t>Бирск</t>
  </si>
  <si>
    <t>Дуван</t>
  </si>
  <si>
    <t>Мелеуз</t>
  </si>
  <si>
    <t>Стерлитамак</t>
  </si>
  <si>
    <t>Уфа</t>
  </si>
  <si>
    <t>Янаул</t>
  </si>
  <si>
    <t>Белгородская область</t>
  </si>
  <si>
    <t>Белгород</t>
  </si>
  <si>
    <t>Брянская область</t>
  </si>
  <si>
    <t>Брянск</t>
  </si>
  <si>
    <t>Стародуб</t>
  </si>
  <si>
    <t>Бурятская АССР</t>
  </si>
  <si>
    <t>Улан-Удэ</t>
  </si>
  <si>
    <t>Владимирская область</t>
  </si>
  <si>
    <t>Владимир</t>
  </si>
  <si>
    <t>Муром</t>
  </si>
  <si>
    <t>Волгоградская область</t>
  </si>
  <si>
    <t>Волгоград</t>
  </si>
  <si>
    <t>Калач-на-Дону</t>
  </si>
  <si>
    <t>Камышин</t>
  </si>
  <si>
    <t>Котельниково</t>
  </si>
  <si>
    <t>Серафимович</t>
  </si>
  <si>
    <t>Урюпинск</t>
  </si>
  <si>
    <t>Эльтон</t>
  </si>
  <si>
    <t>Вологодская область</t>
  </si>
  <si>
    <t>Вологда</t>
  </si>
  <si>
    <t>Вытегра</t>
  </si>
  <si>
    <t>Никольск</t>
  </si>
  <si>
    <t>Тотьма</t>
  </si>
  <si>
    <t>Череповец</t>
  </si>
  <si>
    <t>Воронежская область</t>
  </si>
  <si>
    <t>Воронеж</t>
  </si>
  <si>
    <t>Горьковская область</t>
  </si>
  <si>
    <t>Арзамас</t>
  </si>
  <si>
    <t>Выкса</t>
  </si>
  <si>
    <t>Горький (Нижний Новгород)</t>
  </si>
  <si>
    <t>Дагестанская АССР</t>
  </si>
  <si>
    <t>Ахты</t>
  </si>
  <si>
    <t>Дербент</t>
  </si>
  <si>
    <t>Кумух</t>
  </si>
  <si>
    <t>Махачкала</t>
  </si>
  <si>
    <t>Ивановская область</t>
  </si>
  <si>
    <t>Иваново</t>
  </si>
  <si>
    <t>Кинешма</t>
  </si>
  <si>
    <t>Иркутская область</t>
  </si>
  <si>
    <r>
      <t>a</t>
    </r>
    <r>
      <rPr>
        <b/>
        <vertAlign val="subscript"/>
        <sz val="10"/>
        <rFont val="Arial Cyr"/>
        <family val="2"/>
      </rPr>
      <t>н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2"/>
      </rPr>
      <t xml:space="preserve">и </t>
    </r>
    <r>
      <rPr>
        <b/>
        <sz val="10"/>
        <rFont val="Symbol"/>
        <family val="1"/>
      </rPr>
      <t>a</t>
    </r>
    <r>
      <rPr>
        <vertAlign val="subscript"/>
        <sz val="10"/>
        <rFont val="Arial Cyr"/>
        <family val="2"/>
      </rPr>
      <t>в</t>
    </r>
    <r>
      <rPr>
        <sz val="10"/>
        <rFont val="Arial Cyr"/>
        <family val="2"/>
      </rPr>
      <t xml:space="preserve"> - коэффициенты теплоотдачи, Вт/м.С </t>
    </r>
  </si>
  <si>
    <t>Братск</t>
  </si>
  <si>
    <t>Иркутск</t>
  </si>
  <si>
    <t>Тайшет</t>
  </si>
  <si>
    <t>Кабардино-Балкарская АССР</t>
  </si>
  <si>
    <t>Нальчик</t>
  </si>
  <si>
    <t>Калининградская область</t>
  </si>
  <si>
    <t>Калининград</t>
  </si>
  <si>
    <t>Калининская область</t>
  </si>
  <si>
    <t>Бежецк</t>
  </si>
  <si>
    <t>Вышний Волочек</t>
  </si>
  <si>
    <t>Калинин (Тверь)</t>
  </si>
  <si>
    <t>Ржев</t>
  </si>
  <si>
    <t>Калмыцкая АССР</t>
  </si>
  <si>
    <t>Элиста</t>
  </si>
  <si>
    <t>Калужская область</t>
  </si>
  <si>
    <t>Жиздра</t>
  </si>
  <si>
    <t>Калуга</t>
  </si>
  <si>
    <t>Камчатская область</t>
  </si>
  <si>
    <t>Ключи</t>
  </si>
  <si>
    <t>Лопатка, мыс</t>
  </si>
  <si>
    <t>Петропавловск-Камчатский</t>
  </si>
  <si>
    <t>Сторож, бухта</t>
  </si>
  <si>
    <t>Мильково</t>
  </si>
  <si>
    <t>Карельская АССР</t>
  </si>
  <si>
    <t>Кемь</t>
  </si>
  <si>
    <t>Кондопога</t>
  </si>
  <si>
    <t>Лоухи</t>
  </si>
  <si>
    <t>Медвежьегорск</t>
  </si>
  <si>
    <t>Олонец</t>
  </si>
  <si>
    <t>Паданы</t>
  </si>
  <si>
    <t>Петрозаводск</t>
  </si>
  <si>
    <t>Пудож</t>
  </si>
  <si>
    <t>Реболы</t>
  </si>
  <si>
    <t>Ухта</t>
  </si>
  <si>
    <t>Кемеровская область</t>
  </si>
  <si>
    <t>Кемерово</t>
  </si>
  <si>
    <t>Киселевск</t>
  </si>
  <si>
    <t>Кондома</t>
  </si>
  <si>
    <t>Мариинск</t>
  </si>
  <si>
    <t>Тайга</t>
  </si>
  <si>
    <t>Тисуль</t>
  </si>
  <si>
    <t>Топки</t>
  </si>
  <si>
    <t>Усть-Кабырза</t>
  </si>
  <si>
    <t>Кировская область</t>
  </si>
  <si>
    <t>Киров</t>
  </si>
  <si>
    <t>Нагорск</t>
  </si>
  <si>
    <t>Савали</t>
  </si>
  <si>
    <t>Коми АССР</t>
  </si>
  <si>
    <t>Печора</t>
  </si>
  <si>
    <t>Сыктывкар</t>
  </si>
  <si>
    <t>Костромская область</t>
  </si>
  <si>
    <t>Кострома</t>
  </si>
  <si>
    <t>Чухлома</t>
  </si>
  <si>
    <t>Шарья</t>
  </si>
  <si>
    <t>Краснодарский край</t>
  </si>
  <si>
    <t>Армавир</t>
  </si>
  <si>
    <t>Краснодар</t>
  </si>
  <si>
    <t>Кропоткин</t>
  </si>
  <si>
    <t>Майкоп</t>
  </si>
  <si>
    <t>Новороссийск</t>
  </si>
  <si>
    <t>Сочи</t>
  </si>
  <si>
    <t>Староминская</t>
  </si>
  <si>
    <t>Темрюк</t>
  </si>
  <si>
    <t>Туапсе</t>
  </si>
  <si>
    <t>Тихорецк</t>
  </si>
  <si>
    <t>Красноярский край</t>
  </si>
  <si>
    <t>Ессей</t>
  </si>
  <si>
    <t>Красноярск</t>
  </si>
  <si>
    <t>Тура</t>
  </si>
  <si>
    <t>Челюскин, мыс</t>
  </si>
  <si>
    <t>Куйбышевская область</t>
  </si>
  <si>
    <t>Куйбышев</t>
  </si>
  <si>
    <t>Курганская область</t>
  </si>
  <si>
    <t>Курган</t>
  </si>
  <si>
    <t>Курская область</t>
  </si>
  <si>
    <t>Курск</t>
  </si>
  <si>
    <t>Ленинградская область</t>
  </si>
  <si>
    <t>Ленинград (Санкт-Петербург)</t>
  </si>
  <si>
    <t>Свирица</t>
  </si>
  <si>
    <t>Тихвин</t>
  </si>
  <si>
    <t>Липецкая область</t>
  </si>
  <si>
    <t>Липецк</t>
  </si>
  <si>
    <t>Магаданская область</t>
  </si>
  <si>
    <t>Анадырь</t>
  </si>
  <si>
    <t>Магадан</t>
  </si>
  <si>
    <t>Наварин, мыс</t>
  </si>
  <si>
    <t>Сусуман</t>
  </si>
  <si>
    <t>Уэлен</t>
  </si>
  <si>
    <t>Марийская АССР</t>
  </si>
  <si>
    <t>Йошкар-Ола</t>
  </si>
  <si>
    <t>Мордовская АССР</t>
  </si>
  <si>
    <t>Саранск</t>
  </si>
  <si>
    <t>Московская область</t>
  </si>
  <si>
    <t>Дмитров</t>
  </si>
  <si>
    <t>Кашира</t>
  </si>
  <si>
    <t>Мурманская область</t>
  </si>
  <si>
    <t>Ковда</t>
  </si>
  <si>
    <t>Краснощелье</t>
  </si>
  <si>
    <t>Ловозеро</t>
  </si>
  <si>
    <t>Мончегорск</t>
  </si>
  <si>
    <t>Мурманск</t>
  </si>
  <si>
    <t>Пялица</t>
  </si>
  <si>
    <t>Хибины</t>
  </si>
  <si>
    <t>Новгородская область</t>
  </si>
  <si>
    <t>Боровичи</t>
  </si>
  <si>
    <t>Холм</t>
  </si>
  <si>
    <t>Новосибирская область</t>
  </si>
  <si>
    <t>Барабинск</t>
  </si>
  <si>
    <t>Болотное</t>
  </si>
  <si>
    <t>Карасук</t>
  </si>
  <si>
    <t>Кочки</t>
  </si>
  <si>
    <t>Купино</t>
  </si>
  <si>
    <t>Кыштовка</t>
  </si>
  <si>
    <t>Новосибирск</t>
  </si>
  <si>
    <t>Татарск</t>
  </si>
  <si>
    <t>Чулым</t>
  </si>
  <si>
    <t>Омская область</t>
  </si>
  <si>
    <t>Омск</t>
  </si>
  <si>
    <t>Тара</t>
  </si>
  <si>
    <t>Черлак</t>
  </si>
  <si>
    <t>Оренбургская область</t>
  </si>
  <si>
    <t>Бузулук</t>
  </si>
  <si>
    <t>Оренбург</t>
  </si>
  <si>
    <t>Шарлык</t>
  </si>
  <si>
    <t>Орловская область</t>
  </si>
  <si>
    <t>Орел</t>
  </si>
  <si>
    <t>Пензенская область</t>
  </si>
  <si>
    <t>Земетчино</t>
  </si>
  <si>
    <t>Пенза</t>
  </si>
  <si>
    <t>Пермская область</t>
  </si>
  <si>
    <t>Бисер</t>
  </si>
  <si>
    <t>Кизел</t>
  </si>
  <si>
    <t>Кудымкар</t>
  </si>
  <si>
    <t>Лысьва</t>
  </si>
  <si>
    <t>Оса</t>
  </si>
  <si>
    <t>Пермь</t>
  </si>
  <si>
    <t>Соликамск</t>
  </si>
  <si>
    <t>Приморский край</t>
  </si>
  <si>
    <t>Арсеньев</t>
  </si>
  <si>
    <t>Владивосток</t>
  </si>
  <si>
    <t>Мельничное</t>
  </si>
  <si>
    <t>Терней</t>
  </si>
  <si>
    <t>Пенополистирол</t>
  </si>
  <si>
    <t>Грунт растительный</t>
  </si>
  <si>
    <t>Уссурийск</t>
  </si>
  <si>
    <t>Псковская область</t>
  </si>
  <si>
    <t>Великие Луки</t>
  </si>
  <si>
    <t>Псков</t>
  </si>
  <si>
    <t>Ростовская область</t>
  </si>
  <si>
    <t>Каменск-Шахтинский</t>
  </si>
  <si>
    <t>Миллерово</t>
  </si>
  <si>
    <t>Морозовск</t>
  </si>
  <si>
    <t>Ростов-на-Дону</t>
  </si>
  <si>
    <t>Таганрог</t>
  </si>
  <si>
    <t>Рязанская область</t>
  </si>
  <si>
    <t>Рязань</t>
  </si>
  <si>
    <t>Саратовская область</t>
  </si>
  <si>
    <t>Перелюб</t>
  </si>
  <si>
    <t>Привольск</t>
  </si>
  <si>
    <t>Ртищево</t>
  </si>
  <si>
    <t>Саратов</t>
  </si>
  <si>
    <t>Сахалинская область</t>
  </si>
  <si>
    <t>Кировское</t>
  </si>
  <si>
    <t>Оха</t>
  </si>
  <si>
    <t>Южно-Курильск</t>
  </si>
  <si>
    <t>Южно-Сахалинск</t>
  </si>
  <si>
    <t>Северо-Осетинская АССР</t>
  </si>
  <si>
    <t>Алагир</t>
  </si>
  <si>
    <t>Орджоникидзе</t>
  </si>
  <si>
    <t>Свердловская область</t>
  </si>
  <si>
    <t>Алапаевск</t>
  </si>
  <si>
    <t>Верхотурье</t>
  </si>
  <si>
    <t>Ивдель</t>
  </si>
  <si>
    <t>Нижний Тагил</t>
  </si>
  <si>
    <t>Свердловск (Екатеринбург)</t>
  </si>
  <si>
    <t>Сосьва</t>
  </si>
  <si>
    <t>Тавда</t>
  </si>
  <si>
    <t>Смоленская область</t>
  </si>
  <si>
    <t>Вязьма</t>
  </si>
  <si>
    <t>Смоленск</t>
  </si>
  <si>
    <t>Ставропольский край</t>
  </si>
  <si>
    <t>Арзгир</t>
  </si>
  <si>
    <t>Кисловодск</t>
  </si>
  <si>
    <t>Прикумск</t>
  </si>
  <si>
    <t>Ставрополь</t>
  </si>
  <si>
    <t>Тамбовская область</t>
  </si>
  <si>
    <t>Тамбов</t>
  </si>
  <si>
    <t>Татарская АССР</t>
  </si>
  <si>
    <t>Бугульма</t>
  </si>
  <si>
    <t>Казань</t>
  </si>
  <si>
    <t>Мензелинск</t>
  </si>
  <si>
    <t>Томская область</t>
  </si>
  <si>
    <t>Александровское</t>
  </si>
  <si>
    <t>Колпашево</t>
  </si>
  <si>
    <t>Средний Васюган</t>
  </si>
  <si>
    <t>Томск</t>
  </si>
  <si>
    <t>Усть-Озерное</t>
  </si>
  <si>
    <t>Тувинская АССР</t>
  </si>
  <si>
    <t>Кызыл</t>
  </si>
  <si>
    <t>Тульская область</t>
  </si>
  <si>
    <t>Тула</t>
  </si>
  <si>
    <t>Тюменская область</t>
  </si>
  <si>
    <t>Марресале</t>
  </si>
  <si>
    <t>Надым</t>
  </si>
  <si>
    <t>Салехард</t>
  </si>
  <si>
    <t>Сургут</t>
  </si>
  <si>
    <t>Тобольск</t>
  </si>
  <si>
    <t>Тюмень</t>
  </si>
  <si>
    <t>Уренгой</t>
  </si>
  <si>
    <t>Ханты-Мансийск</t>
  </si>
  <si>
    <t>Удмуртская АССР</t>
  </si>
  <si>
    <t>Глазов</t>
  </si>
  <si>
    <t>Ижевск</t>
  </si>
  <si>
    <t>Сарапул</t>
  </si>
  <si>
    <t>Ульяновская область</t>
  </si>
  <si>
    <t>Анненково</t>
  </si>
  <si>
    <t>Ульяновск</t>
  </si>
  <si>
    <t>Хабаровский край</t>
  </si>
  <si>
    <t>Комсомольск-на-Амуре</t>
  </si>
  <si>
    <t>Облучье</t>
  </si>
  <si>
    <t>Охотск</t>
  </si>
  <si>
    <t>Хабаровск</t>
  </si>
  <si>
    <t>Энкэн</t>
  </si>
  <si>
    <t>Челябинская область</t>
  </si>
  <si>
    <t>Магнитогорск</t>
  </si>
  <si>
    <t>Челябинск</t>
  </si>
  <si>
    <t>Чечено-Ингушская АССР</t>
  </si>
  <si>
    <t>Грозный</t>
  </si>
  <si>
    <t>Читинская область</t>
  </si>
  <si>
    <t>Средний Калар</t>
  </si>
  <si>
    <t>Чара</t>
  </si>
  <si>
    <t>Чита</t>
  </si>
  <si>
    <t>Чувашская АССР</t>
  </si>
  <si>
    <t>Порецкое</t>
  </si>
  <si>
    <t>Чебоксары</t>
  </si>
  <si>
    <t>Якутская АССР</t>
  </si>
  <si>
    <t>Верхоянск</t>
  </si>
  <si>
    <t>Вилюйск</t>
  </si>
  <si>
    <t>Джалинда</t>
  </si>
  <si>
    <t>Ленск</t>
  </si>
  <si>
    <t>Оймякон</t>
  </si>
  <si>
    <t>Саскылах</t>
  </si>
  <si>
    <t>Тикси, бухта</t>
  </si>
  <si>
    <t>Якутск</t>
  </si>
  <si>
    <t>Ярославская область</t>
  </si>
  <si>
    <t>Ярославль</t>
  </si>
  <si>
    <t>Тип здания:</t>
  </si>
  <si>
    <t>Уважаемый Пользователь!</t>
  </si>
  <si>
    <t>Пояснения по пользованию расчетом:</t>
  </si>
  <si>
    <t>Заполняйте только те строки, которые помечены голубым цветом.</t>
  </si>
  <si>
    <t>Укажите регион, для которого будете производить расчет, напр. "Москва"</t>
  </si>
  <si>
    <r>
      <t>Укажите среднюю температуру t</t>
    </r>
    <r>
      <rPr>
        <vertAlign val="subscript"/>
        <sz val="10"/>
        <rFont val="Arial Cyr"/>
        <family val="2"/>
      </rPr>
      <t>от.пер.</t>
    </r>
    <r>
      <rPr>
        <sz val="10"/>
        <rFont val="Arial Cyr"/>
        <family val="2"/>
      </rPr>
      <t xml:space="preserve"> и продолжительность z</t>
    </r>
    <r>
      <rPr>
        <vertAlign val="subscript"/>
        <sz val="10"/>
        <rFont val="Arial Cyr"/>
        <family val="2"/>
      </rPr>
      <t>от.пер.</t>
    </r>
    <r>
      <rPr>
        <sz val="10"/>
        <rFont val="Arial Cyr"/>
        <family val="2"/>
      </rPr>
      <t xml:space="preserve"> отопительного</t>
    </r>
  </si>
  <si>
    <t>периода, пользуясь данными СНиП 2.01.01-82 "Температура наружного воздуха"</t>
  </si>
  <si>
    <t xml:space="preserve">Далее произойдет автоматический расчет градусо-суток отопительного </t>
  </si>
  <si>
    <r>
      <t>периода (ГСОП) и приведенных сопротивлений теплопередачи R</t>
    </r>
    <r>
      <rPr>
        <vertAlign val="subscript"/>
        <sz val="10"/>
        <rFont val="Arial Cyr"/>
        <family val="2"/>
      </rPr>
      <t>0</t>
    </r>
    <r>
      <rPr>
        <vertAlign val="superscript"/>
        <sz val="10"/>
        <rFont val="Arial Cyr"/>
        <family val="2"/>
      </rPr>
      <t>тр</t>
    </r>
    <r>
      <rPr>
        <sz val="10"/>
        <rFont val="Arial Cyr"/>
        <family val="2"/>
      </rPr>
      <t xml:space="preserve"> для разных</t>
    </r>
  </si>
  <si>
    <t>производственные).</t>
  </si>
  <si>
    <r>
      <t>Укажите расчетную температуру внутреннего воздуха, t</t>
    </r>
    <r>
      <rPr>
        <vertAlign val="subscript"/>
        <sz val="10"/>
        <rFont val="Arial Cyr"/>
        <family val="2"/>
      </rPr>
      <t>в</t>
    </r>
    <r>
      <rPr>
        <sz val="10"/>
        <rFont val="Arial Cyr"/>
        <family val="2"/>
      </rPr>
      <t>, напр. 18,</t>
    </r>
  </si>
  <si>
    <t>типов конструкций (кровли, стены и т. п.) и типов зданий (жилые, общественные,</t>
  </si>
  <si>
    <t>Тип конструкции:</t>
  </si>
  <si>
    <t xml:space="preserve">Далее приведен непосредственно расчет толщины теплоизоляции, исходя из </t>
  </si>
  <si>
    <t>Укажите тип конструкции, напр. "Кровля" и здания, напр. "Жилые"</t>
  </si>
  <si>
    <t xml:space="preserve">Если Вы используете  в расчете теплоизоляционный материал, </t>
  </si>
  <si>
    <t>конструктивных элементов и данных СНиП II - 3 - 79*, прил. 3*</t>
  </si>
  <si>
    <t>характеристики которого не вошли в СНиП II - 3 - 79*, прил. 3, то укажите название</t>
  </si>
  <si>
    <t>Тип теплоизоляции:</t>
  </si>
  <si>
    <r>
      <t>пенополистирол, каменная вата и т.п., плотность, кг/м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 xml:space="preserve"> и коэффициент </t>
    </r>
  </si>
  <si>
    <t>теплопроводности, Вт/м.С</t>
  </si>
  <si>
    <t>Далее следует в соответствующих ячейках указать значения коэффициентов</t>
  </si>
  <si>
    <t>значение которого должно быть больше или равно приведенному сопротивлению,</t>
  </si>
  <si>
    <t>взятому из расчетной таблицы выше.</t>
  </si>
  <si>
    <t>Если это условие выполняется, ниже появляется строка "Конструкция</t>
  </si>
  <si>
    <t>соответствует теплоизоляционным нормам", если нет - "Толщина теплоизоляции</t>
  </si>
  <si>
    <t>недостаточна" и тогда требуется увеличить толщину.</t>
  </si>
  <si>
    <r>
      <t>Также, если Вам это интересно, Вы можете посчитать цену 1 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2"/>
      </rPr>
      <t xml:space="preserve"> "пирога".</t>
    </r>
  </si>
  <si>
    <t>Для этого необходимо заполнить соответствующие ячейки в таблице в графе</t>
  </si>
  <si>
    <r>
      <t>"цена/м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" с учетом или без учета трудозатрат.</t>
    </r>
  </si>
  <si>
    <t>Примечание.</t>
  </si>
  <si>
    <t>в данном описании Вы можете найти на страницах</t>
  </si>
  <si>
    <t>данного файла.</t>
  </si>
  <si>
    <t>Если у Вас появятся вопросы или пожелания, пожайлуста, обращайтесь.</t>
  </si>
  <si>
    <t>Надеюсь, данный файл поможет Вам в работе.</t>
  </si>
  <si>
    <t>С уважением,</t>
  </si>
  <si>
    <t>Юрий Голубев</t>
  </si>
  <si>
    <t>Тел.</t>
  </si>
  <si>
    <t>E-mail:</t>
  </si>
  <si>
    <t>принятой согласно ГОСТ 12.1.005-88 или какую считаете нужным.</t>
  </si>
  <si>
    <r>
      <t xml:space="preserve">теплоотдачи </t>
    </r>
    <r>
      <rPr>
        <sz val="10"/>
        <rFont val="Symbol"/>
        <family val="1"/>
      </rPr>
      <t>a</t>
    </r>
    <r>
      <rPr>
        <vertAlign val="subscript"/>
        <sz val="10"/>
        <rFont val="Arial Cyr"/>
        <family val="2"/>
      </rPr>
      <t>н</t>
    </r>
    <r>
      <rPr>
        <sz val="10"/>
        <rFont val="Arial Cyr"/>
        <family val="2"/>
      </rPr>
      <t xml:space="preserve"> и </t>
    </r>
    <r>
      <rPr>
        <sz val="10"/>
        <rFont val="Symbol"/>
        <family val="1"/>
      </rPr>
      <t>a</t>
    </r>
    <r>
      <rPr>
        <vertAlign val="subscript"/>
        <sz val="10"/>
        <rFont val="Arial Cyr"/>
        <family val="2"/>
      </rPr>
      <t>в</t>
    </r>
    <r>
      <rPr>
        <sz val="10"/>
        <rFont val="Arial Cyr"/>
        <family val="2"/>
      </rPr>
      <t>, пользуясь табл. 4 и 6 СНиП II - 3 - 79*</t>
    </r>
  </si>
  <si>
    <r>
      <t xml:space="preserve">"идя" по слоям "снаружи-внутрь", указывая толщину слоя в метрах </t>
    </r>
    <r>
      <rPr>
        <sz val="10"/>
        <rFont val="Symbol"/>
        <family val="1"/>
      </rPr>
      <t>d</t>
    </r>
    <r>
      <rPr>
        <sz val="10"/>
        <rFont val="Arial Cyr"/>
        <family val="2"/>
      </rPr>
      <t xml:space="preserve">,м и </t>
    </r>
  </si>
  <si>
    <r>
      <t xml:space="preserve">коэффициент теплопроводности, </t>
    </r>
    <r>
      <rPr>
        <sz val="10"/>
        <rFont val="Symbol"/>
        <family val="1"/>
      </rPr>
      <t>l</t>
    </r>
    <r>
      <rPr>
        <sz val="10"/>
        <rFont val="Arial Cyr"/>
        <family val="2"/>
      </rPr>
      <t>,Вт/м.С, взятый из прил. 3* СниП II - 3 - 79*</t>
    </r>
  </si>
  <si>
    <t>Бийск</t>
  </si>
  <si>
    <t>4 слоя рубероида</t>
  </si>
  <si>
    <t>асфальтовая стяжка</t>
  </si>
  <si>
    <t>Фенольный пенопласт</t>
  </si>
  <si>
    <t>1 слой рубероида</t>
  </si>
  <si>
    <t>профлист Н60х0.8</t>
  </si>
  <si>
    <t>Потолок</t>
  </si>
  <si>
    <t xml:space="preserve">Цементная стяжка </t>
  </si>
  <si>
    <r>
      <t>Приведенное сопротивление теплопередаче ограждающих конструкций, R</t>
    </r>
    <r>
      <rPr>
        <vertAlign val="subscript"/>
        <sz val="8"/>
        <rFont val="Arial Cyr"/>
        <family val="2"/>
      </rPr>
      <t>0</t>
    </r>
    <r>
      <rPr>
        <vertAlign val="superscript"/>
        <sz val="8"/>
        <rFont val="Arial Cyr"/>
        <family val="2"/>
      </rPr>
      <t>тр</t>
    </r>
    <r>
      <rPr>
        <sz val="8"/>
        <rFont val="Arial Cyr"/>
        <family val="2"/>
      </rPr>
      <t>, м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град.С/Вт</t>
    </r>
  </si>
  <si>
    <r>
      <t>t</t>
    </r>
    <r>
      <rPr>
        <vertAlign val="subscript"/>
        <sz val="11"/>
        <rFont val="Arial Cyr"/>
        <family val="2"/>
      </rPr>
      <t>в</t>
    </r>
    <r>
      <rPr>
        <sz val="11"/>
        <rFont val="Arial Cyr"/>
        <family val="2"/>
      </rPr>
      <t xml:space="preserve"> =</t>
    </r>
  </si>
  <si>
    <r>
      <t>t</t>
    </r>
    <r>
      <rPr>
        <vertAlign val="subscript"/>
        <sz val="11"/>
        <rFont val="Arial Cyr"/>
        <family val="2"/>
      </rPr>
      <t>от.пер</t>
    </r>
    <r>
      <rPr>
        <sz val="11"/>
        <rFont val="Arial Cyr"/>
        <family val="2"/>
      </rPr>
      <t xml:space="preserve"> =</t>
    </r>
  </si>
  <si>
    <t>Следующим шагом внесите Ваш конструктивный "пирог" в расчетную таблицу,</t>
  </si>
  <si>
    <t>Все СНиПы и таблицы, на которые были сделаны ссылки</t>
  </si>
  <si>
    <r>
      <t xml:space="preserve">R </t>
    </r>
    <r>
      <rPr>
        <vertAlign val="subscript"/>
        <sz val="9"/>
        <rFont val="Arial Cyr"/>
        <family val="2"/>
      </rPr>
      <t>цоколя</t>
    </r>
    <r>
      <rPr>
        <sz val="9"/>
        <rFont val="Arial Cyr"/>
        <family val="2"/>
      </rPr>
      <t>, 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C/Вт</t>
    </r>
  </si>
  <si>
    <t>Глубина залегания, м.</t>
  </si>
  <si>
    <r>
      <t>l</t>
    </r>
    <r>
      <rPr>
        <sz val="9"/>
        <rFont val="Arial Cyr"/>
        <family val="2"/>
      </rPr>
      <t>, Вт/м.С</t>
    </r>
  </si>
  <si>
    <t>Толщина изоляции фундамента, м.</t>
  </si>
  <si>
    <t>Разница</t>
  </si>
  <si>
    <t>Толщина теплоизоляции цоколя, м.</t>
  </si>
  <si>
    <t>Средняя толщина теплоизоляции фундамента            через 0,6 м., м.</t>
  </si>
  <si>
    <r>
      <t xml:space="preserve">R </t>
    </r>
    <r>
      <rPr>
        <vertAlign val="subscript"/>
        <sz val="10"/>
        <rFont val="Arial Cyr"/>
        <family val="2"/>
      </rPr>
      <t>сечения треб.</t>
    </r>
    <r>
      <rPr>
        <sz val="10"/>
        <rFont val="Arial Cyr"/>
        <family val="2"/>
      </rPr>
      <t>, 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2"/>
      </rPr>
      <t>C/Вт</t>
    </r>
  </si>
  <si>
    <t>Обоснование и рекомендации (см. ниже)</t>
  </si>
  <si>
    <t>Приведенный выше расчет основан на предположении, что фундамент на глубину промерзания засыпан неким пористым грунтом, напр. песком, присутствует высокое и плотное залегание грунтовых вод, что привело к полному промерзанию грунта на всю глубину заложения фундамента. Таким образом мы предполагаем, что вокруг фундамента у нас лед, что на наш взгляд является наиболее неблагоприятной ситуацией. Теплопотери в этом случае будут происходить по самому короткому (вертикальному) сечению. В каждом сечении от поверхности земли вниз мы имеем некое дополнительное термическое сопротивление которое позволяет нам уменьшать толщину теплоизоляции, что Вы можете наблюдать в выше приведенной таблице.</t>
  </si>
  <si>
    <t>Откройте лист "Расчет теплоизоляции"</t>
  </si>
  <si>
    <t xml:space="preserve">Пользуясь рекомендациями по стандартному теплотехническому расчету, выполните расчет теплоизоляции цоколя исходя из внутренней температуры подвального помещения. В этом случае для "чистоты" расчета не следует учитывать защитно-ограждающий слой на поверхности теплоизоляции.  </t>
  </si>
  <si>
    <t>Прим.</t>
  </si>
  <si>
    <t>Отрицательное значение в расчете теплоизоляции означает, что в данном сечение ее не требуется.</t>
  </si>
  <si>
    <t>Штукатурка</t>
  </si>
  <si>
    <t>Базальтовое волокно THERMO</t>
  </si>
  <si>
    <t>Толщину теплоизоляции пола подвала следует принимать по сечению следующему за точкой глубины промерзания в данном регионе. Напр. в Москве глубина промерзания 1,80 м., след. толщину теплоизоляции следует принимать по сечению 2,40 м.</t>
  </si>
  <si>
    <r>
      <t xml:space="preserve">Далее Вы получите среднюю толщину изоляции Styrofoam через каждые 60 см. от поверхности земли вглубь.Это было сделано из конструктивных соображений т.к. плиты </t>
    </r>
    <r>
      <rPr>
        <sz val="9"/>
        <color indexed="12"/>
        <rFont val="Arial Cyr"/>
        <family val="2"/>
      </rPr>
      <t>Styrofoam</t>
    </r>
    <r>
      <rPr>
        <sz val="9"/>
        <rFont val="Arial Cyr"/>
        <family val="0"/>
      </rPr>
      <t xml:space="preserve"> имеют такую стандартную ширину.</t>
    </r>
  </si>
  <si>
    <r>
      <t xml:space="preserve">Принимайте толщину </t>
    </r>
    <r>
      <rPr>
        <sz val="9"/>
        <color indexed="12"/>
        <rFont val="Arial Cyr"/>
        <family val="2"/>
      </rPr>
      <t>Styrofoam</t>
    </r>
    <r>
      <rPr>
        <sz val="9"/>
        <rFont val="Arial Cyr"/>
        <family val="0"/>
      </rPr>
      <t xml:space="preserve"> в соответствии со стандартными толщинами утеплителя, т.е. через 1 см. по правилам округления или в большую сторону.</t>
    </r>
  </si>
  <si>
    <r>
      <t xml:space="preserve">Допускается укладка плит </t>
    </r>
    <r>
      <rPr>
        <i/>
        <sz val="9"/>
        <color indexed="12"/>
        <rFont val="Arial Cyr"/>
        <family val="2"/>
      </rPr>
      <t>Styrofoam</t>
    </r>
    <r>
      <rPr>
        <i/>
        <sz val="9"/>
        <rFont val="Arial Cyr"/>
        <family val="2"/>
      </rPr>
      <t xml:space="preserve"> в несколько слоев с перекрытием швов.</t>
    </r>
  </si>
  <si>
    <r>
      <t xml:space="preserve">Пользуясь полученными данными, укажите в настоящем расчете расчетный коэффициент термического сопротивления R </t>
    </r>
    <r>
      <rPr>
        <vertAlign val="subscript"/>
        <sz val="9"/>
        <rFont val="Arial Cyr"/>
        <family val="2"/>
      </rPr>
      <t>цоколя</t>
    </r>
    <r>
      <rPr>
        <sz val="9"/>
        <rFont val="Arial Cyr"/>
        <family val="0"/>
      </rPr>
      <t xml:space="preserve"> = </t>
    </r>
    <r>
      <rPr>
        <sz val="9"/>
        <rFont val="Symbol"/>
        <family val="1"/>
      </rPr>
      <t>S</t>
    </r>
    <r>
      <rPr>
        <sz val="9"/>
        <rFont val="Arial Cyr"/>
        <family val="0"/>
      </rPr>
      <t>R</t>
    </r>
    <r>
      <rPr>
        <vertAlign val="subscript"/>
        <sz val="9"/>
        <rFont val="Arial Cyr"/>
        <family val="2"/>
      </rPr>
      <t>10 слоев</t>
    </r>
    <r>
      <rPr>
        <sz val="9"/>
        <rFont val="Arial Cyr"/>
        <family val="0"/>
      </rPr>
      <t xml:space="preserve"> из предыдущего расчета и соответствующую толщину теплоизоляции </t>
    </r>
    <r>
      <rPr>
        <sz val="9"/>
        <color indexed="12"/>
        <rFont val="Arial Cyr"/>
        <family val="2"/>
      </rPr>
      <t>Styrofoam</t>
    </r>
    <r>
      <rPr>
        <sz val="9"/>
        <rFont val="Arial Cyr"/>
        <family val="0"/>
      </rPr>
      <t>, м.</t>
    </r>
  </si>
  <si>
    <t>Температура наружнего воздуха, гр.С</t>
  </si>
  <si>
    <t>Наиболее холодной пятидневки обеспеченностью</t>
  </si>
  <si>
    <r>
      <t>0,92, t</t>
    </r>
    <r>
      <rPr>
        <vertAlign val="subscript"/>
        <sz val="8"/>
        <rFont val="Arial Cyr"/>
        <family val="2"/>
      </rPr>
      <t>н</t>
    </r>
  </si>
  <si>
    <r>
      <t>продолжи-тельность,        сут., z</t>
    </r>
    <r>
      <rPr>
        <vertAlign val="subscript"/>
        <sz val="8"/>
        <rFont val="Arial Cyr"/>
        <family val="2"/>
      </rPr>
      <t>от.пер.</t>
    </r>
  </si>
  <si>
    <r>
      <t>средняя температура,         гр. С, t</t>
    </r>
    <r>
      <rPr>
        <vertAlign val="subscript"/>
        <sz val="8"/>
        <rFont val="Arial Cyr"/>
        <family val="2"/>
      </rPr>
      <t>от.пер.</t>
    </r>
  </si>
  <si>
    <t>Период со средней суточной температурой воздуха</t>
  </si>
  <si>
    <t>Кровля</t>
  </si>
  <si>
    <t>Экструдированный пенополистирол</t>
  </si>
  <si>
    <t>Гравий</t>
  </si>
  <si>
    <t>Разукл. слой бетона</t>
  </si>
  <si>
    <t>Факс</t>
  </si>
  <si>
    <t>Рубероид</t>
  </si>
  <si>
    <t>Бетонная плита</t>
  </si>
  <si>
    <t>OL-P</t>
  </si>
  <si>
    <t>Плиты из стекловолокна</t>
  </si>
  <si>
    <t>OL-K-30</t>
  </si>
  <si>
    <t>OL-K-30, OL-P</t>
  </si>
  <si>
    <t>137, 95</t>
  </si>
  <si>
    <t>0,042; 0,035</t>
  </si>
  <si>
    <t>OL-K</t>
  </si>
  <si>
    <t>RKL-A</t>
  </si>
  <si>
    <t>Наименование</t>
  </si>
  <si>
    <t>Толщина, мм</t>
  </si>
  <si>
    <t>Плотность, кг/м3</t>
  </si>
  <si>
    <t>Горючесть, ГОСТ 30244</t>
  </si>
  <si>
    <t>Коэфициент теплопроводности, Вт/МК</t>
  </si>
  <si>
    <t>Прочность на отр. сл.,</t>
  </si>
  <si>
    <t>Водопогло-щение,</t>
  </si>
  <si>
    <t>кПа</t>
  </si>
  <si>
    <t>% объем</t>
  </si>
  <si>
    <t>НГ</t>
  </si>
  <si>
    <t>Г1</t>
  </si>
  <si>
    <t>RKL</t>
  </si>
  <si>
    <t>60-70</t>
  </si>
  <si>
    <t>45, 60</t>
  </si>
  <si>
    <t>OL-E</t>
  </si>
  <si>
    <t>46-50</t>
  </si>
  <si>
    <t>90-145</t>
  </si>
  <si>
    <t>75-90</t>
  </si>
  <si>
    <t>таким цветом отмечены материалы из стекловолокна</t>
  </si>
  <si>
    <t>30, 50</t>
  </si>
  <si>
    <t>Представительство компании ISOVER</t>
  </si>
  <si>
    <t>г. Алматы, ул. Абая 153 - 24</t>
  </si>
  <si>
    <t>(3272) 98-08-20, 98-08-15, 41-64-68</t>
  </si>
  <si>
    <t>(3272) 41-64-68</t>
  </si>
  <si>
    <t>Факс:</t>
  </si>
  <si>
    <t>nikolay@isover.kz</t>
  </si>
  <si>
    <t>Россия</t>
  </si>
  <si>
    <t xml:space="preserve">Казахстан </t>
  </si>
  <si>
    <t>Николай Чмелевский</t>
  </si>
  <si>
    <t xml:space="preserve"> 300 766 96 08 (моб.)</t>
  </si>
  <si>
    <t>плоской кровли: покрытий и перекрытий над проездами</t>
  </si>
  <si>
    <t>Техноплекс</t>
  </si>
  <si>
    <t xml:space="preserve">   I S O V E R,   характеристики  теплоизоляционных  материалов</t>
  </si>
  <si>
    <t>Кровля   (утепление по схеме "инверсионная крыша)</t>
  </si>
  <si>
    <t xml:space="preserve">Styrofoam Solimate  300 </t>
  </si>
  <si>
    <t xml:space="preserve">теплоизоляции, напр."STYROFOAM 300", ее тип, напр.экструдированный </t>
  </si>
  <si>
    <t>Как результат, получим расчетное сопротивление теплопередаче "пирога",</t>
  </si>
  <si>
    <t xml:space="preserve">STYROFOAM 300 </t>
  </si>
  <si>
    <t>так обозначен экструдированный пенополистирол</t>
  </si>
  <si>
    <t>(095) 258-56-90</t>
  </si>
  <si>
    <t>(095) 258-5691/92</t>
  </si>
  <si>
    <t>(095) 922-1954 (моб.)</t>
  </si>
  <si>
    <t>golubev@dow.com</t>
  </si>
  <si>
    <t>Представительство компании DOW Europe</t>
  </si>
  <si>
    <t>SKL-M</t>
  </si>
  <si>
    <t>VKL</t>
  </si>
  <si>
    <t>Примечание:</t>
  </si>
  <si>
    <t xml:space="preserve">Стоимость материалов указана приблизительно, и для каждого города </t>
  </si>
  <si>
    <t>может быть уточнена у местного дилера компании ISOVER</t>
  </si>
  <si>
    <t>50, 75, 100</t>
  </si>
  <si>
    <t>Длина, м</t>
  </si>
  <si>
    <t>14 / 9,5 / 7</t>
  </si>
  <si>
    <t>50,75,100,125,150</t>
  </si>
  <si>
    <t xml:space="preserve">1,11 / 8,4 / 6,3 / 5 / 4,2 </t>
  </si>
  <si>
    <t>KT - 40 - TWIN   (рулоны)</t>
  </si>
  <si>
    <t>KT - 37                (рулоны)</t>
  </si>
  <si>
    <t>KL - 37                (плиты)</t>
  </si>
  <si>
    <t>50,70,100,125,150,175,200</t>
  </si>
  <si>
    <t>KL - 35                (плиты)</t>
  </si>
  <si>
    <t>50,70,100,125,150</t>
  </si>
  <si>
    <t>KT-40-AL  /  RIO-ALU</t>
  </si>
  <si>
    <t>Мягкие утеплители</t>
  </si>
  <si>
    <t>50, 80, 100, 120, 150</t>
  </si>
  <si>
    <t>50,70,100,120,140,150,160,180</t>
  </si>
  <si>
    <t>Вентилируемые фасады</t>
  </si>
  <si>
    <t>Штукатурные фасады</t>
  </si>
  <si>
    <t>Ширина, м</t>
  </si>
  <si>
    <t>0,565 / 0,61</t>
  </si>
  <si>
    <t>1,2 / 1,5</t>
  </si>
  <si>
    <t>30,50,70,80,100,120,140,150</t>
  </si>
  <si>
    <t>Прочность на сжатие, 10 %,</t>
  </si>
  <si>
    <t>30</t>
  </si>
  <si>
    <t>Слоистая кладка</t>
  </si>
  <si>
    <t>между двумя слоями кирпичных стен</t>
  </si>
  <si>
    <t>20,30,40,50,60,70,80,100</t>
  </si>
  <si>
    <t>у.е./м3</t>
  </si>
  <si>
    <t>Стоимость в среднем по Казахстану</t>
  </si>
  <si>
    <t xml:space="preserve">Представительство  ISOVER </t>
  </si>
  <si>
    <t>г. Алматы, ул. Абая, 155 - 32</t>
  </si>
  <si>
    <t>Тел/факс (3272) 98-08-20, 41-64-68</t>
  </si>
  <si>
    <t>www.isover.kz</t>
  </si>
  <si>
    <t>30,40,50,60,70,80,100,120</t>
  </si>
  <si>
    <t>Паропрони-цаемость,   мг / м ч Па</t>
  </si>
  <si>
    <t>ПСБ-С М-25</t>
  </si>
  <si>
    <t>Утеплитель минераловатный</t>
  </si>
  <si>
    <t>70, 90, 110, 130, 150, 170</t>
  </si>
  <si>
    <t>35</t>
  </si>
  <si>
    <t>20, 30</t>
  </si>
  <si>
    <t>40 - 50</t>
  </si>
  <si>
    <t>OL-TOP</t>
  </si>
  <si>
    <t>60 - 70</t>
  </si>
  <si>
    <t>KL-С 35 (плиты с облицовкой)</t>
  </si>
  <si>
    <t>20, 30, 45</t>
  </si>
  <si>
    <t>для перегородок, мансард, скатных крыш и т.п.</t>
  </si>
  <si>
    <t>Фундаменты, цоколи, несъемная опалубка</t>
  </si>
  <si>
    <t xml:space="preserve">STYROFOAM 400 </t>
  </si>
  <si>
    <t>50,60,70,80,100</t>
  </si>
  <si>
    <t>Г2</t>
  </si>
  <si>
    <t>Полы</t>
  </si>
  <si>
    <t>Плоские крыши</t>
  </si>
  <si>
    <t>Инверсионные плоские крыши</t>
  </si>
  <si>
    <t xml:space="preserve">STYROFOAM 500 </t>
  </si>
  <si>
    <t>50,60,80,100</t>
  </si>
  <si>
    <r>
      <t>S</t>
    </r>
    <r>
      <rPr>
        <b/>
        <sz val="10"/>
        <rFont val="Arial"/>
        <family val="2"/>
      </rPr>
      <t>R</t>
    </r>
    <r>
      <rPr>
        <b/>
        <vertAlign val="subscript"/>
        <sz val="10"/>
        <rFont val="Arial"/>
        <family val="2"/>
      </rPr>
      <t xml:space="preserve"> слоев</t>
    </r>
    <r>
      <rPr>
        <b/>
        <sz val="10"/>
        <rFont val="Arial"/>
        <family val="2"/>
      </rPr>
      <t xml:space="preserve"> =</t>
    </r>
  </si>
  <si>
    <t>Пенополиуретан</t>
  </si>
  <si>
    <r>
      <t>Приведенное сопротивление теплопередаче ограждающих конструкций, R</t>
    </r>
    <r>
      <rPr>
        <vertAlign val="subscript"/>
        <sz val="10"/>
        <rFont val="Arial Cyr"/>
        <family val="2"/>
      </rPr>
      <t>0</t>
    </r>
    <r>
      <rPr>
        <vertAlign val="superscript"/>
        <sz val="10"/>
        <rFont val="Arial Cyr"/>
        <family val="2"/>
      </rPr>
      <t>тр</t>
    </r>
    <r>
      <rPr>
        <sz val="10"/>
        <rFont val="Arial Cyr"/>
        <family val="2"/>
      </rPr>
      <t>, 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2"/>
      </rPr>
      <t xml:space="preserve"> град.С/Вт</t>
    </r>
  </si>
  <si>
    <r>
      <t>a</t>
    </r>
    <r>
      <rPr>
        <vertAlign val="subscript"/>
        <sz val="10"/>
        <rFont val="Arial Cyr"/>
        <family val="2"/>
      </rPr>
      <t>н</t>
    </r>
    <r>
      <rPr>
        <sz val="10"/>
        <rFont val="Arial Cyr"/>
        <family val="2"/>
      </rPr>
      <t xml:space="preserve"> и </t>
    </r>
    <r>
      <rPr>
        <sz val="10"/>
        <rFont val="Symbol"/>
        <family val="1"/>
      </rPr>
      <t>a</t>
    </r>
    <r>
      <rPr>
        <vertAlign val="subscript"/>
        <sz val="10"/>
        <rFont val="Arial Cyr"/>
        <family val="2"/>
      </rPr>
      <t>в</t>
    </r>
    <r>
      <rPr>
        <sz val="10"/>
        <rFont val="Arial Cyr"/>
        <family val="2"/>
      </rPr>
      <t xml:space="preserve"> - коэффициенты теплоотдачи, Вт/м.С </t>
    </r>
  </si>
  <si>
    <r>
      <t>R</t>
    </r>
    <r>
      <rPr>
        <vertAlign val="subscript"/>
        <sz val="12"/>
        <rFont val="Arial Cyr"/>
        <family val="2"/>
      </rPr>
      <t>0</t>
    </r>
    <r>
      <rPr>
        <vertAlign val="superscript"/>
        <sz val="12"/>
        <rFont val="Arial Cyr"/>
        <family val="2"/>
      </rPr>
      <t>тр</t>
    </r>
    <r>
      <rPr>
        <sz val="12"/>
        <rFont val="Arial Cyr"/>
        <family val="2"/>
      </rPr>
      <t xml:space="preserve"> = 1/</t>
    </r>
    <r>
      <rPr>
        <sz val="12"/>
        <rFont val="Symbol"/>
        <family val="1"/>
      </rPr>
      <t>a</t>
    </r>
    <r>
      <rPr>
        <vertAlign val="subscript"/>
        <sz val="12"/>
        <rFont val="Arial"/>
        <family val="2"/>
      </rPr>
      <t>н</t>
    </r>
    <r>
      <rPr>
        <sz val="12"/>
        <rFont val="Arial"/>
        <family val="2"/>
      </rPr>
      <t xml:space="preserve"> + </t>
    </r>
    <r>
      <rPr>
        <sz val="12"/>
        <rFont val="Symbol"/>
        <family val="1"/>
      </rPr>
      <t>d</t>
    </r>
    <r>
      <rPr>
        <vertAlign val="subscript"/>
        <sz val="12"/>
        <rFont val="Symbol"/>
        <family val="1"/>
      </rPr>
      <t>1</t>
    </r>
    <r>
      <rPr>
        <sz val="12"/>
        <rFont val="Symbol"/>
        <family val="1"/>
      </rPr>
      <t>/l</t>
    </r>
    <r>
      <rPr>
        <vertAlign val="subscript"/>
        <sz val="12"/>
        <rFont val="Symbol"/>
        <family val="1"/>
      </rPr>
      <t>1</t>
    </r>
    <r>
      <rPr>
        <sz val="12"/>
        <rFont val="Symbol"/>
        <family val="1"/>
      </rPr>
      <t xml:space="preserve"> + ... + d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/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 xml:space="preserve"> + 1/</t>
    </r>
    <r>
      <rPr>
        <sz val="12"/>
        <rFont val="Symbol"/>
        <family val="1"/>
      </rPr>
      <t>a</t>
    </r>
    <r>
      <rPr>
        <vertAlign val="subscript"/>
        <sz val="12"/>
        <rFont val="Arial"/>
        <family val="2"/>
      </rPr>
      <t>в</t>
    </r>
  </si>
  <si>
    <r>
      <t>t</t>
    </r>
    <r>
      <rPr>
        <vertAlign val="subscript"/>
        <sz val="12"/>
        <rFont val="Arial Cyr"/>
        <family val="2"/>
      </rPr>
      <t>в</t>
    </r>
    <r>
      <rPr>
        <sz val="12"/>
        <rFont val="Arial Cyr"/>
        <family val="2"/>
      </rPr>
      <t xml:space="preserve"> =</t>
    </r>
  </si>
  <si>
    <t>Коэффициенты теплопроводности материалов (по СНиП II-3-79*)</t>
  </si>
  <si>
    <t>Вт/м·К°</t>
  </si>
  <si>
    <t xml:space="preserve">Бетон на гравии и щебне из природного камня </t>
  </si>
  <si>
    <t>Туфобетон (пл. 18001)</t>
  </si>
  <si>
    <t>Туфобетон (пл. 1600)</t>
  </si>
  <si>
    <t>Туфобетон (пл. 1400)</t>
  </si>
  <si>
    <t>Туфобетон (пл. 1200)</t>
  </si>
  <si>
    <t>Пемзобетон (пл. 1600)</t>
  </si>
  <si>
    <t>Пемзобетон (пл. 1400)</t>
  </si>
  <si>
    <t>Пемзобетон (пл. 1200)</t>
  </si>
  <si>
    <t>Пемзобетон (пл. 1000)</t>
  </si>
  <si>
    <t>Пемзобетон (пл. 800)</t>
  </si>
  <si>
    <t>Бетон на вулканическом шлаке (пл. 1600)</t>
  </si>
  <si>
    <t>Бетон на вулканическом шлаке (пл. 1400)</t>
  </si>
  <si>
    <t>Бетон на вулканическом шлаке (пл. 1200)</t>
  </si>
  <si>
    <t>Бетон на вулканическом шлаке (пл. 1000)</t>
  </si>
  <si>
    <t>Бетон на вулканическом шлаке (пл. 800)</t>
  </si>
  <si>
    <t>Керамзитобетон на керамзитовом песке и керамзитопенобетон (пл. 1800)</t>
  </si>
  <si>
    <t>Керамзитобетон на керамзитовом песке и керамзитопенобетон (пл. 1600)</t>
  </si>
  <si>
    <t>Керамзитобетон на керамзитовом песке и керамзитопенобетон (пл. 1400)</t>
  </si>
  <si>
    <t>Керамзитобетон на керамзитовом песке и керамзитопенобетон (пл. 1200)</t>
  </si>
  <si>
    <t>Керамзитобетон на керамзитовом песке и керамзитопенобетон (пл. 1000)</t>
  </si>
  <si>
    <t>Керамзитобетон на керамзитовом песке и керамзитопенобетон (пл. 800)</t>
  </si>
  <si>
    <t>Керамзитобетон на керамзитовом песке и керамзитопенобетон (пл. 600)</t>
  </si>
  <si>
    <t>Керамзитобетон на керамзитовом песке и керамзитопенобетон (пл. 500)</t>
  </si>
  <si>
    <t>Керамзитобетон на кварцевом песке с поризацией (пл.1200)</t>
  </si>
  <si>
    <t>Керамзитобетон на кварцевом песке с поризацией (пл.1000)</t>
  </si>
  <si>
    <t>Керамзитобетон на кварцевом песке с поризацией (пл.800)</t>
  </si>
  <si>
    <t>Керамзитобетон на перлитовом песке (пл.1000)</t>
  </si>
  <si>
    <t>Керамзитобетон на перлитовом песке (пл. 800)</t>
  </si>
  <si>
    <t>Шунгизитобетон (пл. 1400)</t>
  </si>
  <si>
    <t>Шунгизитобетон (пл. 1200)</t>
  </si>
  <si>
    <t>Шунгизитобетон (пл. 1000)</t>
  </si>
  <si>
    <t>Перлитобетон (пл. 1200)</t>
  </si>
  <si>
    <t>Перлитобетон (пл. 1000)</t>
  </si>
  <si>
    <t>Перлитобетон (пл. 800)</t>
  </si>
  <si>
    <t>Перлитобетон (пл. 600)</t>
  </si>
  <si>
    <t>Шлакопемзобетон (пл. 1800)</t>
  </si>
  <si>
    <t>Шлакопемзобетон (пл. 1600)</t>
  </si>
  <si>
    <t>Шлакопемзобетон (пл. 1400)</t>
  </si>
  <si>
    <t>Шлакопемзобетон (пл. 1200)</t>
  </si>
  <si>
    <t>Кирпич</t>
  </si>
  <si>
    <t>Пенофол</t>
  </si>
  <si>
    <t>Шлакопемзобетон (пл. 1000)</t>
  </si>
  <si>
    <t>Шлакопемзопено и шлакопемзогазобетон (пл. 1600)</t>
  </si>
  <si>
    <t>Шлакопемзопено и шлакопемзогазобетон (пл. 1400)</t>
  </si>
  <si>
    <t>Шлакопемзопено и шлакопемзогазобетон (пл. 1200)</t>
  </si>
  <si>
    <t>Шлакопемзопено и шлакопемзогазобетон (пл. 1000)</t>
  </si>
  <si>
    <t>Шлакопемзопено и шлакопемзогазобетон (пл. 800)</t>
  </si>
  <si>
    <t>Бетон на доменных и гранулированных шлаках (пл. 1800)</t>
  </si>
  <si>
    <t>Бетон на доменных и гранулированных шлаках (пл. 1600)</t>
  </si>
  <si>
    <t>Бетон на доменных и гранулированных шлаках (пл. 1400)</t>
  </si>
  <si>
    <t>Бетон на доменных и гранулированных шлаках (пл. 1200)</t>
  </si>
  <si>
    <t>Аглопоритобетон и бетоны на топливных шлаках (пл. 1800)</t>
  </si>
  <si>
    <t>Аглопоритобетон и бетоны на топливных шлаках (пл. 1600)</t>
  </si>
  <si>
    <t>Аглопоритобетон и бетоны на топливных шлаках (пл. 1400)</t>
  </si>
  <si>
    <t>Аглопоритобетон и бетоны на топливных шлаках (пл. 1200)</t>
  </si>
  <si>
    <t>Аглопоритобетон и бетоны на топливных шлаках (пл. 1000)</t>
  </si>
  <si>
    <t>Бетон на зольном гравии (пл. 1400)</t>
  </si>
  <si>
    <t>Бетон на зольном гравии (пл. 1200)</t>
  </si>
  <si>
    <t>Бетон на зольном гравии (пл. 1000)</t>
  </si>
  <si>
    <t>Вермикулитобетон (пл. 800)</t>
  </si>
  <si>
    <t>Вермикулитобетон (пл. 600)</t>
  </si>
  <si>
    <t>Вермикулитобетон (пл. 400)</t>
  </si>
  <si>
    <t>Вермикулитобетон (пл. 300)</t>
  </si>
  <si>
    <t xml:space="preserve">Газо- и пенобетон, газо- и пеносиликат (пл. 1000) </t>
  </si>
  <si>
    <t xml:space="preserve">Газо- и пенобетон, газо- и пеносиликат (пл. 800) </t>
  </si>
  <si>
    <t xml:space="preserve">Газо- и пенобетон, газо- и пеносиликат (пл. 600) </t>
  </si>
  <si>
    <t xml:space="preserve">Газо- и пенобетон, газо- и пеносиликат (пл. 400) </t>
  </si>
  <si>
    <t xml:space="preserve">Газо- и пенобетон, газо- и пеносиликат (пл. 300) </t>
  </si>
  <si>
    <t>Газо- и пенозолобетон (пл. 1200)</t>
  </si>
  <si>
    <t>Газо- и пенозолобетон (пл. 1000)</t>
  </si>
  <si>
    <t>Газо- и пенозолобетон (пл. 800)</t>
  </si>
  <si>
    <t>Цементно-песчаный раствор</t>
  </si>
  <si>
    <t>Сложный (песок, известь, цемент) расвор</t>
  </si>
  <si>
    <t>Известково-песчаный раствор</t>
  </si>
  <si>
    <t>Цементно-шлаковый раствор (пл. 1400)</t>
  </si>
  <si>
    <t>Цементно-шлаковый раствор (пл. 1200)</t>
  </si>
  <si>
    <t>Цементно-перлитовый раствор (пл. 1000)</t>
  </si>
  <si>
    <t>Цементно-перлитовый раствор (пл. 800)</t>
  </si>
  <si>
    <t>Гипсоперлитовый раствор</t>
  </si>
  <si>
    <t xml:space="preserve">Поризованный гипсоперлитовый раствор (пл. 500) </t>
  </si>
  <si>
    <t>Поризованный гипсоперлитовый раствор (пл. 400)</t>
  </si>
  <si>
    <t>Плиты из гипса (пл. 1200)</t>
  </si>
  <si>
    <t>Плиты из гипса (пл. 1000)</t>
  </si>
  <si>
    <t>Кладка из глиняного обыкновенного кирпича (ГОСТ 530-80) на цементно-песчаном растворе</t>
  </si>
  <si>
    <t>Пеностекло</t>
  </si>
  <si>
    <t>Кладка из глиняного обыкновенного кирпича на цементно-шлаковом растворе</t>
  </si>
  <si>
    <t>Кладка из глиняного обыкновенного кирпича на цементно-перлитовом растворе</t>
  </si>
  <si>
    <t>Кладка из силикатного кирпича (ГОСТ 379-79) на цементно-песчаном растворе</t>
  </si>
  <si>
    <t>Кладка из трепельного кирпича (ГОСТ 648-73) на цементно-песчаном растворе (пл. 1200)</t>
  </si>
  <si>
    <t>Кладка из трепельного кирпича (ГОСТ 648-73) на цементно-песчаном растворе (пл. 1000)</t>
  </si>
  <si>
    <t>Кладка из шлакового кирпича на цементно-песчаном растворе</t>
  </si>
  <si>
    <r>
      <t>Кладка из керамического пустотного плотностью 1400 кг/м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кирпича на цементно-песчаном растворе </t>
    </r>
  </si>
  <si>
    <r>
      <t>Кладка из керамического пустотного плотностью 1300 кг/м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кирпича на цементно-песчаном растворе </t>
    </r>
  </si>
  <si>
    <r>
      <t>Кладка из керамического пустотного плотностью 1000 кг/м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кирпича на цементно-песчаном растворе </t>
    </r>
  </si>
  <si>
    <t xml:space="preserve">Кладка из силикатного 11-типустотного кирпича на цементно-песчаном растворе </t>
  </si>
  <si>
    <t xml:space="preserve">Кладка из силикатного 14-типустотного кирпича на цементно-песчаном растворе </t>
  </si>
  <si>
    <t>Известняк (пл. 2000)</t>
  </si>
  <si>
    <t>Известняк (пл. 1800)</t>
  </si>
  <si>
    <t>Известняк (пл. 1600)</t>
  </si>
  <si>
    <t>Известняк (пл. 1400)</t>
  </si>
  <si>
    <t>Туф (пл. 2000)</t>
  </si>
  <si>
    <t>Туф (пл. 1800)</t>
  </si>
  <si>
    <t>Туф (пл. 1600)</t>
  </si>
  <si>
    <t>Туф (пл. 1400)</t>
  </si>
  <si>
    <t>Туф (пл. 1200)</t>
  </si>
  <si>
    <t>Туф (пл. 1000)</t>
  </si>
  <si>
    <t>Сосна и ель поперек волокон (ГОСТ 8486-66*, ГОСТ 9463-72*)</t>
  </si>
  <si>
    <t>Фанера клееная (ГОСТ 3916-69)</t>
  </si>
  <si>
    <t>Плиты древесно-волокнистые и древесно-стружечные (ГОСТ 4598-74*, ГОСТ 10632-77*) (пл. 1000)</t>
  </si>
  <si>
    <r>
      <t xml:space="preserve">Просим обратить Ваше внимание на то, что с момента написания программы в некоторых нормативных документах, на которых основан этот расчет, произошли изменения. Изменения не значительны, но все же могут повлиять на точность расчета.                                                      </t>
    </r>
    <r>
      <rPr>
        <b/>
        <i/>
        <u val="single"/>
        <sz val="10"/>
        <color indexed="10"/>
        <rFont val="Arial Cyr"/>
        <family val="0"/>
      </rPr>
      <t>Т.е. расчет является ориентировочным для оценки теплоизолирующего слоя.</t>
    </r>
    <r>
      <rPr>
        <i/>
        <sz val="10"/>
        <color indexed="10"/>
        <rFont val="Arial Cyr"/>
        <family val="0"/>
      </rPr>
      <t xml:space="preserve"> </t>
    </r>
    <r>
      <rPr>
        <i/>
        <sz val="10"/>
        <rFont val="Arial Cyr"/>
        <family val="0"/>
      </rPr>
      <t xml:space="preserve">                                                                                           Также нужно учитывать, что пользователями данной программы являются жители нескольких государств нашего региона, в которых строительные нормы и правила могут отличатся. Поэтому просим не забывать, что в случае рахождения Российских СНиПов с местными необходимо вносить соответствующие изменения в программу, которые легко можно сделать самостоятельно.                                                                                                                           </t>
    </r>
    <r>
      <rPr>
        <b/>
        <i/>
        <sz val="10"/>
        <rFont val="Arial Cyr"/>
        <family val="0"/>
      </rPr>
      <t>С уважением, Николай Чмелевский</t>
    </r>
  </si>
  <si>
    <t>Плиты древесно-волокнистые и древесно-стружечные (ГОСТ 4598-74*, ГОСТ 10632-77*) (пл. 800)</t>
  </si>
  <si>
    <t>Плиты древесно-волокнистые и древесно-стружечные (ГОСТ 4598-74*, ГОСТ 10632-77*) (пл. 600)</t>
  </si>
  <si>
    <t>Плиты древесно-волокнистые и древесно-стружечные (ГОСТ 4598-74*, ГОСТ 10632-77*) (пл. 400)</t>
  </si>
  <si>
    <t>Плиты древесно-волокнистые и древесно-стружечные (ГОСТ 4598-74*, ГОСТ 10632-77*) (пл. 200)</t>
  </si>
  <si>
    <t>Плиты фибролитовые (ГОСТ 8928-81) и арболит (ГОСТ 19222-84) на портландцементе (пл. 800)</t>
  </si>
  <si>
    <t>Плиты фибролитовые (ГОСТ 8928-81) и арболит (ГОСТ 19222-84) на портландцементе (пл. 600)</t>
  </si>
  <si>
    <t>Плиты фибролитовые (ГОСТ 8928-81) и арболит (ГОСТ 19222-84) на портландцементе (пл. 400)</t>
  </si>
  <si>
    <t>Плиты фибролитовые (ГОСТ 8928-81) и арболит (ГОСТ 19222-84) на портландцементе (пл. 300)</t>
  </si>
  <si>
    <t>Плиты камышитовые (пл. 300)</t>
  </si>
  <si>
    <t>Плиты камышитовые (пл. 200)</t>
  </si>
  <si>
    <t>Плиты торфяные теплоизоляционные (ГОСТ 4861-74) (пл. 300)</t>
  </si>
  <si>
    <t>Плиты торфяные теплоизоляционные (ГОСТ 4861-74) (пл. 200)</t>
  </si>
  <si>
    <t>Маты минераловатные прошивные (ГОСТ 21880-76) и на синтетическом связующем (ГОСТ 9573-82) (пл. 125)</t>
  </si>
  <si>
    <t>ЦПР</t>
  </si>
  <si>
    <t>Маты минераловатные прошивные (ГОСТ 21880-76) и на синтетическом связующем (ГОСТ 9573-82) (пл. 75)</t>
  </si>
  <si>
    <t>Маты минераловатные прошивные (ГОСТ 21880-76) и на синтетическом связующем (ГОСТ 9573-82) (пл. 50)</t>
  </si>
  <si>
    <t>Плиты мягкие, полужесткие и жесткие минераловатные на синтетическом и битумном связующих (ГОСТ 9573-82, ГОСТ 10140-80, ГОСТ 12394-66) (пл. 350)</t>
  </si>
  <si>
    <t>Плиты мягкие, полужесткие и жесткие минераловатные на синтетическом и битумном связующих (ГОСТ 9573-82, ГОСТ 10140-80, ГОСТ 12394-66) (пл. 300)</t>
  </si>
  <si>
    <t>Плиты мягкие, полужесткие и жесткие минераловатные на синтетическом и битумном связующих (ГОСТ 9573-82, ГОСТ 10140-80, ГОСТ 12394-66) (пл. 200)</t>
  </si>
  <si>
    <t>Плиты мягкие, полужесткие и жесткие минераловатные на синтетическом и битумном связующих (ГОСТ 9573-82, ГОСТ 10140-80, ГОСТ 12394-66) (пл. 100)</t>
  </si>
  <si>
    <t>Плиты мягкие, полужесткие и жесткие минераловатные на синтетическом и битумном связующих (ГОСТ 9573-82, ГОСТ 10140-80, ГОСТ 12394-66) (пл. 50)</t>
  </si>
  <si>
    <t>Плиты минераловатные полужесткие на крахмальном связующем (ТУ 400-1-61-74 Мосгорисполкома) (пл. 200)</t>
  </si>
  <si>
    <t>Плиты минераловатные полужесткие на крахмальном связующем (ТУ 400-1-61-74 Мосгорисполкома) (пл. 125)</t>
  </si>
  <si>
    <t xml:space="preserve">Пенополистирол (ТУ 6-05-11-78-78) (пл. 150) </t>
  </si>
  <si>
    <t xml:space="preserve">Пенополистирол (ТУ 6-05-11-78-78) (пл. 100) </t>
  </si>
  <si>
    <t xml:space="preserve">Пенополистирол (ГОСТ 15588-70*) </t>
  </si>
  <si>
    <t>Пенопласт ПХВ-1 (ТУ 6-05-1179-75) и ПВ-1 (ТУ 6-05-1158-78) (пл. 125)</t>
  </si>
  <si>
    <t>Пенопласт ПХВ-1 (ТУ 6-05-1179-75) и ПВ-1 (ТУ 6-05-1158-78) (пл. 100 и менее)</t>
  </si>
  <si>
    <t>Пенополиуретан (ТУ В-56-70, ТУ 67-98-75, ТУ 67-87-75) (пл. 80)</t>
  </si>
  <si>
    <t>Пенополиуретан (ТУ В-56-70, ТУ 67-98-75, ТУ 67-87-75) (пл. 60)</t>
  </si>
  <si>
    <t>Пенополиуретан (ТУ В-56-70, ТУ 67-98-75, ТУ 67-87-75) (пл. 40)</t>
  </si>
  <si>
    <t>Плиты из резольно-фенолформальдегидного пенопласта (ГОСТ 20916-75) (пл. 100)</t>
  </si>
  <si>
    <t>Плиты из резольно-фенолформальдегидного пенопласта (ГОСТ 20916-75) (пл. 75)</t>
  </si>
  <si>
    <t>Плиты из резольно-фенолформальдегидного пенопласта (ГОСТ 20916-75) (пл. 50)</t>
  </si>
  <si>
    <t>Плиты из резольно-фенолформальдегидного пенопласта (ГОСТ 20916-75) (пл. 40)</t>
  </si>
  <si>
    <t xml:space="preserve">Перлитопластбетон (ТУ 480-1-145-74) (пл. 200) </t>
  </si>
  <si>
    <t xml:space="preserve">Перлитопластбетон (ТУ 480-1-145-74) (пл. 100) </t>
  </si>
  <si>
    <t>Перлитофосфогелевые изделия (ГОСТ 21500-76) (пл. 300)</t>
  </si>
  <si>
    <t>Перлитофосфогелевые изделия (ГОСТ 21500-76) (пл. 200)</t>
  </si>
  <si>
    <t xml:space="preserve">Гравий керамзитовый (ГОСТ 9759-83) (пл. 800) </t>
  </si>
  <si>
    <t xml:space="preserve">Гравий керамзитовый (ГОСТ 9759-83) (пл. 600) </t>
  </si>
  <si>
    <t xml:space="preserve">Гравий керамзитовый (ГОСТ 9759-83) (пл. 400) </t>
  </si>
  <si>
    <t xml:space="preserve">Гравий керамзитовый (ГОСТ 9759-83) (пл. 300) </t>
  </si>
  <si>
    <t xml:space="preserve">Гравий керамзитовый (ГОСТ 9759-83) (пл. 200) </t>
  </si>
  <si>
    <t xml:space="preserve">Гравий шунгизитовый (ГОСТ 19345-83) (пл. 800) </t>
  </si>
  <si>
    <t xml:space="preserve">Гравий шунгизитовый (ГОСТ 19345-83) (пл. 600) </t>
  </si>
  <si>
    <t xml:space="preserve">Гравий шунгизитовый (ГОСТ 19345-83) (пл. 400) </t>
  </si>
  <si>
    <t>Щебень из доменного шлака (ГОСТ 5578-76), шлаковой пемзы (ГОСТ 9760-75) и аглопорит (ГОСТ 11991-83) (пл. 800)</t>
  </si>
  <si>
    <t>Щебень из доменного шлака (ГОСТ 5578-76), шлаковой пемзы (ГОСТ 9760-75) и аглопорит (ГОСТ 11991-83) (пл. 600)</t>
  </si>
  <si>
    <t>Щебень из доменного шлака (ГОСТ 5578-76), шлаковой пемзы (ГОСТ 9760-75) и аглопорит (ГОСТ 11991-83) (пл. 400)</t>
  </si>
  <si>
    <t>Щебень и песок из перлита вспученного (ГОСТ 10832-83) (пл. 600)</t>
  </si>
  <si>
    <t>Щебень и песок из перлита вспученного (ГОСТ 10832-83) (пл. 400)</t>
  </si>
  <si>
    <t>Щебень и песок из перлита вспученного (ГОСТ 10832-83) (пл. 200)</t>
  </si>
  <si>
    <t>Вермикулит вспученный (ГОСТ 12865-67) (пл. 200)</t>
  </si>
  <si>
    <t>Вермикулит вспученный (ГОСТ 12865-67) (пл. 100)</t>
  </si>
  <si>
    <t xml:space="preserve">Пеностекло или газостекло (ТУ 21-БССР-86-73) (пл. 400) </t>
  </si>
  <si>
    <t xml:space="preserve">Пеностекло или газостекло (ТУ 21-БССР-86-73) (пл. 300) </t>
  </si>
  <si>
    <t xml:space="preserve">Пеностекло или газостекло (ТУ 21-БССР-86-73) (пл. 200) </t>
  </si>
  <si>
    <t>Листы асбестоцементные плоские (ГОСТ 18124-75*) (пл. 1800)</t>
  </si>
  <si>
    <t>Листы асбестоцементные плоские (ГОСТ 18124-75*) (пл. 1600)</t>
  </si>
  <si>
    <t>Битумы нефтяные строительные и кровельные (ГОСТ 6617-76*, ГОСТ 9548-74*) (пл. 1400)</t>
  </si>
  <si>
    <t>Битумы нефтяные строительные и кровельные (ГОСТ 6617-76*, ГОСТ 9548-74*) (пл. 1200)</t>
  </si>
  <si>
    <t>Битумы нефтяные строительные и кровельные (ГОСТ 6617-76*, ГОСТ 9548-74*) (пл. 1000)</t>
  </si>
  <si>
    <t>Изделия из вспученного перлита на битумном связующем (ГОСТ 16136-80) (пл. 400)</t>
  </si>
  <si>
    <t>Изделия из вспученного перлита на битумном связующем (ГОСТ 16136-80) (пл. 300)</t>
  </si>
  <si>
    <t>Линолеум поливинилхлоридный многослойный (ГОСТ 14632-79) (пл. 1800)</t>
  </si>
  <si>
    <t>Стена наружная</t>
  </si>
  <si>
    <t>Общественное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</si>
</sst>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%"/>
    <numFmt numFmtId="171" formatCode="0.00000000"/>
    <numFmt numFmtId="172" formatCode="0.000000000"/>
    <numFmt numFmtId="173" formatCode="0.000000E+00;\㯸"/>
    <numFmt numFmtId="174" formatCode="0.000000E+00;\镰"/>
    <numFmt numFmtId="175" formatCode="0.00000E+00;\镰"/>
    <numFmt numFmtId="176" formatCode="0.0000E+00;\镰"/>
    <numFmt numFmtId="177" formatCode="0.000E+00;\镰"/>
    <numFmt numFmtId="178" formatCode="0.00E+00;\镰"/>
    <numFmt numFmtId="179" formatCode="0.0E+00;\镰"/>
    <numFmt numFmtId="180" formatCode="0E+00;\镰"/>
    <numFmt numFmtId="181" formatCode="0.0E+00;\⼼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</numFmts>
  <fonts count="105">
    <font>
      <sz val="10"/>
      <name val="Arial Cyr"/>
      <family val="0"/>
    </font>
    <font>
      <vertAlign val="subscript"/>
      <sz val="10"/>
      <name val="Arial Cyr"/>
      <family val="2"/>
    </font>
    <font>
      <sz val="8"/>
      <name val="Arial Cyr"/>
      <family val="2"/>
    </font>
    <font>
      <sz val="8"/>
      <name val="Symbol"/>
      <family val="1"/>
    </font>
    <font>
      <vertAlign val="subscript"/>
      <sz val="8"/>
      <name val="Arial Cyr"/>
      <family val="2"/>
    </font>
    <font>
      <i/>
      <sz val="8"/>
      <name val="Arial Cyr"/>
      <family val="2"/>
    </font>
    <font>
      <sz val="9"/>
      <name val="Arial Cyr"/>
      <family val="2"/>
    </font>
    <font>
      <sz val="12"/>
      <name val="Symbol"/>
      <family val="1"/>
    </font>
    <font>
      <vertAlign val="subscript"/>
      <sz val="12"/>
      <name val="Arial Cyr"/>
      <family val="2"/>
    </font>
    <font>
      <vertAlign val="superscript"/>
      <sz val="10"/>
      <name val="Arial Cyr"/>
      <family val="2"/>
    </font>
    <font>
      <sz val="10"/>
      <name val="Symbol"/>
      <family val="1"/>
    </font>
    <font>
      <b/>
      <sz val="10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i/>
      <sz val="12"/>
      <name val="Arial Cyr"/>
      <family val="2"/>
    </font>
    <font>
      <i/>
      <sz val="10"/>
      <name val="Arial Cyr"/>
      <family val="2"/>
    </font>
    <font>
      <sz val="11"/>
      <name val="Arial Cyr"/>
      <family val="2"/>
    </font>
    <font>
      <vertAlign val="subscript"/>
      <sz val="11"/>
      <name val="Arial Cyr"/>
      <family val="2"/>
    </font>
    <font>
      <vertAlign val="superscript"/>
      <sz val="12"/>
      <name val="Arial Cyr"/>
      <family val="2"/>
    </font>
    <font>
      <vertAlign val="superscript"/>
      <sz val="8"/>
      <name val="Arial Cyr"/>
      <family val="2"/>
    </font>
    <font>
      <b/>
      <vertAlign val="subscript"/>
      <sz val="14"/>
      <name val="Arial Cyr"/>
      <family val="2"/>
    </font>
    <font>
      <b/>
      <sz val="14"/>
      <name val="Symbol"/>
      <family val="1"/>
    </font>
    <font>
      <b/>
      <vertAlign val="subscript"/>
      <sz val="14"/>
      <name val="Arial"/>
      <family val="2"/>
    </font>
    <font>
      <b/>
      <sz val="14"/>
      <name val="Arial"/>
      <family val="2"/>
    </font>
    <font>
      <b/>
      <vertAlign val="subscript"/>
      <sz val="14"/>
      <name val="Symbol"/>
      <family val="1"/>
    </font>
    <font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 Cyr"/>
      <family val="2"/>
    </font>
    <font>
      <b/>
      <vertAlign val="subscript"/>
      <sz val="10"/>
      <name val="Arial Cyr"/>
      <family val="2"/>
    </font>
    <font>
      <b/>
      <vertAlign val="superscript"/>
      <sz val="14"/>
      <name val="Arial Cyr"/>
      <family val="2"/>
    </font>
    <font>
      <vertAlign val="subscript"/>
      <sz val="10"/>
      <name val="Symbol"/>
      <family val="1"/>
    </font>
    <font>
      <b/>
      <sz val="8"/>
      <name val="Arial Cyr"/>
      <family val="2"/>
    </font>
    <font>
      <vertAlign val="subscript"/>
      <sz val="8"/>
      <name val="Symbol"/>
      <family val="1"/>
    </font>
    <font>
      <i/>
      <vertAlign val="subscript"/>
      <sz val="10"/>
      <name val="Arial Cyr"/>
      <family val="2"/>
    </font>
    <font>
      <vertAlign val="subscript"/>
      <sz val="9"/>
      <name val="Arial Cyr"/>
      <family val="2"/>
    </font>
    <font>
      <vertAlign val="superscript"/>
      <sz val="9"/>
      <name val="Arial Cyr"/>
      <family val="2"/>
    </font>
    <font>
      <sz val="9"/>
      <name val="Symbol"/>
      <family val="1"/>
    </font>
    <font>
      <i/>
      <sz val="9"/>
      <name val="Arial Cyr"/>
      <family val="2"/>
    </font>
    <font>
      <sz val="9"/>
      <color indexed="12"/>
      <name val="Arial Cyr"/>
      <family val="2"/>
    </font>
    <font>
      <i/>
      <sz val="9"/>
      <color indexed="12"/>
      <name val="Arial Cyr"/>
      <family val="2"/>
    </font>
    <font>
      <sz val="7"/>
      <name val="Arial"/>
      <family val="2"/>
    </font>
    <font>
      <b/>
      <sz val="9"/>
      <color indexed="5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60"/>
      <name val="Arial"/>
      <family val="2"/>
    </font>
    <font>
      <b/>
      <sz val="18"/>
      <color indexed="13"/>
      <name val="Garamond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u val="single"/>
      <sz val="10"/>
      <color indexed="12"/>
      <name val="Arial Cyr"/>
      <family val="2"/>
    </font>
    <font>
      <b/>
      <sz val="9"/>
      <color indexed="12"/>
      <name val="Arial"/>
      <family val="2"/>
    </font>
    <font>
      <b/>
      <i/>
      <sz val="10"/>
      <name val="Arial Cyr"/>
      <family val="2"/>
    </font>
    <font>
      <sz val="10"/>
      <color indexed="12"/>
      <name val="Arial"/>
      <family val="2"/>
    </font>
    <font>
      <b/>
      <u val="single"/>
      <sz val="10"/>
      <color indexed="12"/>
      <name val="Arial Cyr"/>
      <family val="2"/>
    </font>
    <font>
      <b/>
      <sz val="9"/>
      <color indexed="53"/>
      <name val="Arial"/>
      <family val="2"/>
    </font>
    <font>
      <vertAlign val="subscript"/>
      <sz val="12"/>
      <name val="Arial"/>
      <family val="2"/>
    </font>
    <font>
      <sz val="12"/>
      <name val="Arial"/>
      <family val="2"/>
    </font>
    <font>
      <vertAlign val="subscript"/>
      <sz val="12"/>
      <name val="Symbol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7.5"/>
      <color indexed="56"/>
      <name val="Verdana"/>
      <family val="2"/>
    </font>
    <font>
      <sz val="7.5"/>
      <color indexed="56"/>
      <name val="Verdana"/>
      <family val="2"/>
    </font>
    <font>
      <sz val="12"/>
      <name val="Times New Roman"/>
      <family val="1"/>
    </font>
    <font>
      <b/>
      <sz val="11"/>
      <name val="Arial Cyr"/>
      <family val="0"/>
    </font>
    <font>
      <b/>
      <i/>
      <u val="single"/>
      <sz val="10"/>
      <color indexed="10"/>
      <name val="Arial Cyr"/>
      <family val="0"/>
    </font>
    <font>
      <i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dashed"/>
      <top style="medium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medium"/>
    </border>
    <border>
      <left style="dashed"/>
      <right style="thin"/>
      <top style="medium"/>
      <bottom style="thin"/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ashed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ashed"/>
      <top style="medium"/>
      <bottom style="thin"/>
    </border>
    <border>
      <left style="dash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7" fillId="28" borderId="7" applyNumberFormat="0" applyAlignment="0" applyProtection="0"/>
    <xf numFmtId="0" fontId="98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26" fillId="0" borderId="0">
      <alignment/>
      <protection/>
    </xf>
    <xf numFmtId="0" fontId="50" fillId="0" borderId="0" applyNumberFormat="0" applyFill="0" applyBorder="0" applyAlignment="0" applyProtection="0"/>
    <xf numFmtId="0" fontId="100" fillId="30" borderId="0" applyNumberFormat="0" applyBorder="0" applyAlignment="0" applyProtection="0"/>
    <xf numFmtId="0" fontId="10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1" fontId="17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0" fillId="33" borderId="26" xfId="0" applyFill="1" applyBorder="1" applyAlignment="1">
      <alignment/>
    </xf>
    <xf numFmtId="0" fontId="27" fillId="33" borderId="27" xfId="0" applyFont="1" applyFill="1" applyBorder="1" applyAlignment="1">
      <alignment horizontal="center"/>
    </xf>
    <xf numFmtId="2" fontId="0" fillId="33" borderId="28" xfId="0" applyNumberFormat="1" applyFont="1" applyFill="1" applyBorder="1" applyAlignment="1">
      <alignment horizontal="right"/>
    </xf>
    <xf numFmtId="0" fontId="0" fillId="33" borderId="28" xfId="0" applyFill="1" applyBorder="1" applyAlignment="1">
      <alignment/>
    </xf>
    <xf numFmtId="2" fontId="0" fillId="0" borderId="29" xfId="0" applyNumberFormat="1" applyBorder="1" applyAlignment="1">
      <alignment/>
    </xf>
    <xf numFmtId="0" fontId="0" fillId="33" borderId="12" xfId="0" applyFill="1" applyBorder="1" applyAlignment="1">
      <alignment/>
    </xf>
    <xf numFmtId="0" fontId="0" fillId="33" borderId="30" xfId="0" applyFill="1" applyBorder="1" applyAlignment="1">
      <alignment/>
    </xf>
    <xf numFmtId="2" fontId="0" fillId="33" borderId="31" xfId="0" applyNumberFormat="1" applyFont="1" applyFill="1" applyBorder="1" applyAlignment="1">
      <alignment horizontal="right"/>
    </xf>
    <xf numFmtId="0" fontId="0" fillId="33" borderId="31" xfId="0" applyFill="1" applyBorder="1" applyAlignment="1">
      <alignment/>
    </xf>
    <xf numFmtId="0" fontId="11" fillId="0" borderId="0" xfId="0" applyFont="1" applyAlignment="1">
      <alignment horizontal="right"/>
    </xf>
    <xf numFmtId="2" fontId="11" fillId="33" borderId="32" xfId="0" applyNumberFormat="1" applyFont="1" applyFill="1" applyBorder="1" applyAlignment="1">
      <alignment/>
    </xf>
    <xf numFmtId="0" fontId="11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 vertical="top"/>
    </xf>
    <xf numFmtId="0" fontId="0" fillId="0" borderId="34" xfId="0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34" fillId="0" borderId="26" xfId="0" applyFont="1" applyBorder="1" applyAlignment="1">
      <alignment horizontal="right" vertical="top"/>
    </xf>
    <xf numFmtId="0" fontId="34" fillId="0" borderId="27" xfId="0" applyFont="1" applyBorder="1" applyAlignment="1">
      <alignment horizontal="left" vertical="center" wrapText="1"/>
    </xf>
    <xf numFmtId="0" fontId="0" fillId="0" borderId="36" xfId="0" applyBorder="1" applyAlignment="1">
      <alignment/>
    </xf>
    <xf numFmtId="169" fontId="0" fillId="0" borderId="36" xfId="0" applyNumberFormat="1" applyBorder="1" applyAlignment="1">
      <alignment/>
    </xf>
    <xf numFmtId="0" fontId="0" fillId="33" borderId="36" xfId="0" applyFill="1" applyBorder="1" applyAlignment="1">
      <alignment/>
    </xf>
    <xf numFmtId="0" fontId="0" fillId="0" borderId="37" xfId="0" applyBorder="1" applyAlignment="1">
      <alignment/>
    </xf>
    <xf numFmtId="0" fontId="2" fillId="0" borderId="10" xfId="0" applyFont="1" applyBorder="1" applyAlignment="1">
      <alignment horizontal="right" vertical="top"/>
    </xf>
    <xf numFmtId="0" fontId="5" fillId="0" borderId="0" xfId="0" applyFont="1" applyBorder="1" applyAlignment="1">
      <alignment horizontal="left" vertical="center" wrapText="1"/>
    </xf>
    <xf numFmtId="0" fontId="10" fillId="0" borderId="18" xfId="0" applyFont="1" applyBorder="1" applyAlignment="1">
      <alignment/>
    </xf>
    <xf numFmtId="169" fontId="0" fillId="0" borderId="18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169" fontId="0" fillId="0" borderId="14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33" borderId="18" xfId="0" applyNumberFormat="1" applyFill="1" applyBorder="1" applyAlignment="1">
      <alignment/>
    </xf>
    <xf numFmtId="169" fontId="0" fillId="0" borderId="14" xfId="0" applyNumberFormat="1" applyBorder="1" applyAlignment="1">
      <alignment horizontal="center"/>
    </xf>
    <xf numFmtId="0" fontId="34" fillId="0" borderId="10" xfId="0" applyFont="1" applyBorder="1" applyAlignment="1">
      <alignment horizontal="right" vertical="top"/>
    </xf>
    <xf numFmtId="0" fontId="34" fillId="0" borderId="0" xfId="0" applyFont="1" applyBorder="1" applyAlignment="1">
      <alignment horizontal="left" vertical="center" wrapText="1"/>
    </xf>
    <xf numFmtId="168" fontId="0" fillId="0" borderId="18" xfId="0" applyNumberFormat="1" applyBorder="1" applyAlignment="1">
      <alignment/>
    </xf>
    <xf numFmtId="169" fontId="0" fillId="33" borderId="18" xfId="0" applyNumberFormat="1" applyFill="1" applyBorder="1" applyAlignment="1">
      <alignment/>
    </xf>
    <xf numFmtId="0" fontId="3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4" fontId="0" fillId="0" borderId="18" xfId="0" applyNumberFormat="1" applyBorder="1" applyAlignment="1">
      <alignment/>
    </xf>
    <xf numFmtId="164" fontId="0" fillId="33" borderId="18" xfId="0" applyNumberFormat="1" applyFill="1" applyBorder="1" applyAlignment="1">
      <alignment/>
    </xf>
    <xf numFmtId="0" fontId="2" fillId="0" borderId="12" xfId="0" applyFont="1" applyBorder="1" applyAlignment="1">
      <alignment horizontal="right" vertical="top"/>
    </xf>
    <xf numFmtId="0" fontId="2" fillId="0" borderId="30" xfId="0" applyFont="1" applyBorder="1" applyAlignment="1">
      <alignment horizontal="left" vertical="center" wrapText="1"/>
    </xf>
    <xf numFmtId="0" fontId="0" fillId="0" borderId="38" xfId="0" applyBorder="1" applyAlignment="1">
      <alignment/>
    </xf>
    <xf numFmtId="169" fontId="0" fillId="0" borderId="38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33" borderId="38" xfId="0" applyNumberFormat="1" applyFill="1" applyBorder="1" applyAlignment="1">
      <alignment/>
    </xf>
    <xf numFmtId="169" fontId="0" fillId="0" borderId="17" xfId="0" applyNumberFormat="1" applyBorder="1" applyAlignment="1">
      <alignment/>
    </xf>
    <xf numFmtId="0" fontId="13" fillId="0" borderId="0" xfId="0" applyFont="1" applyAlignment="1">
      <alignment horizontal="left"/>
    </xf>
    <xf numFmtId="0" fontId="27" fillId="0" borderId="0" xfId="0" applyFont="1" applyBorder="1" applyAlignment="1">
      <alignment horizontal="right"/>
    </xf>
    <xf numFmtId="0" fontId="27" fillId="0" borderId="39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34" borderId="0" xfId="0" applyFont="1" applyFill="1" applyAlignment="1">
      <alignment horizontal="left"/>
    </xf>
    <xf numFmtId="0" fontId="17" fillId="34" borderId="0" xfId="0" applyFont="1" applyFill="1" applyAlignment="1">
      <alignment horizontal="center"/>
    </xf>
    <xf numFmtId="169" fontId="0" fillId="34" borderId="0" xfId="0" applyNumberFormat="1" applyFill="1" applyBorder="1" applyAlignment="1">
      <alignment/>
    </xf>
    <xf numFmtId="2" fontId="11" fillId="34" borderId="0" xfId="0" applyNumberFormat="1" applyFont="1" applyFill="1" applyAlignment="1">
      <alignment horizontal="right"/>
    </xf>
    <xf numFmtId="0" fontId="11" fillId="34" borderId="0" xfId="0" applyFont="1" applyFill="1" applyAlignment="1">
      <alignment horizontal="center"/>
    </xf>
    <xf numFmtId="2" fontId="0" fillId="34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horizontal="right"/>
    </xf>
    <xf numFmtId="164" fontId="17" fillId="34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0" fontId="0" fillId="0" borderId="30" xfId="0" applyBorder="1" applyAlignment="1">
      <alignment/>
    </xf>
    <xf numFmtId="0" fontId="6" fillId="0" borderId="3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9" fontId="0" fillId="0" borderId="0" xfId="0" applyNumberFormat="1" applyAlignment="1">
      <alignment/>
    </xf>
    <xf numFmtId="2" fontId="0" fillId="0" borderId="30" xfId="0" applyNumberFormat="1" applyBorder="1" applyAlignment="1">
      <alignment/>
    </xf>
    <xf numFmtId="169" fontId="0" fillId="0" borderId="30" xfId="0" applyNumberFormat="1" applyBorder="1" applyAlignment="1">
      <alignment/>
    </xf>
    <xf numFmtId="0" fontId="0" fillId="0" borderId="0" xfId="0" applyFill="1" applyBorder="1" applyAlignment="1">
      <alignment/>
    </xf>
    <xf numFmtId="169" fontId="0" fillId="0" borderId="0" xfId="0" applyNumberFormat="1" applyBorder="1" applyAlignment="1">
      <alignment/>
    </xf>
    <xf numFmtId="170" fontId="0" fillId="0" borderId="38" xfId="58" applyNumberFormat="1" applyFont="1" applyFill="1" applyBorder="1" applyAlignment="1">
      <alignment/>
    </xf>
    <xf numFmtId="170" fontId="0" fillId="0" borderId="30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right"/>
    </xf>
    <xf numFmtId="0" fontId="0" fillId="35" borderId="0" xfId="0" applyFill="1" applyBorder="1" applyAlignment="1">
      <alignment/>
    </xf>
    <xf numFmtId="9" fontId="0" fillId="0" borderId="0" xfId="58" applyFont="1" applyFill="1" applyBorder="1" applyAlignment="1">
      <alignment/>
    </xf>
    <xf numFmtId="10" fontId="0" fillId="0" borderId="0" xfId="58" applyNumberFormat="1" applyFont="1" applyAlignment="1">
      <alignment/>
    </xf>
    <xf numFmtId="0" fontId="0" fillId="0" borderId="39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40" fillId="0" borderId="0" xfId="0" applyFont="1" applyAlignment="1">
      <alignment horizontal="left" vertical="top"/>
    </xf>
    <xf numFmtId="2" fontId="0" fillId="35" borderId="30" xfId="0" applyNumberFormat="1" applyFill="1" applyBorder="1" applyAlignment="1">
      <alignment/>
    </xf>
    <xf numFmtId="0" fontId="0" fillId="34" borderId="0" xfId="0" applyFill="1" applyBorder="1" applyAlignment="1">
      <alignment horizontal="left" vertical="top" wrapText="1"/>
    </xf>
    <xf numFmtId="0" fontId="43" fillId="33" borderId="40" xfId="53" applyFont="1" applyFill="1" applyBorder="1" applyAlignment="1">
      <alignment horizontal="center" wrapText="1"/>
      <protection/>
    </xf>
    <xf numFmtId="0" fontId="43" fillId="33" borderId="41" xfId="53" applyFont="1" applyFill="1" applyBorder="1" applyAlignment="1">
      <alignment horizontal="center" wrapText="1"/>
      <protection/>
    </xf>
    <xf numFmtId="0" fontId="26" fillId="0" borderId="0" xfId="53">
      <alignment/>
      <protection/>
    </xf>
    <xf numFmtId="0" fontId="43" fillId="33" borderId="42" xfId="53" applyFont="1" applyFill="1" applyBorder="1" applyAlignment="1">
      <alignment wrapText="1"/>
      <protection/>
    </xf>
    <xf numFmtId="0" fontId="43" fillId="33" borderId="43" xfId="53" applyFont="1" applyFill="1" applyBorder="1" applyAlignment="1">
      <alignment horizontal="center" wrapText="1"/>
      <protection/>
    </xf>
    <xf numFmtId="0" fontId="26" fillId="0" borderId="0" xfId="53" applyFill="1">
      <alignment/>
      <protection/>
    </xf>
    <xf numFmtId="0" fontId="26" fillId="34" borderId="44" xfId="53" applyFill="1" applyBorder="1" applyAlignment="1">
      <alignment horizontal="center"/>
      <protection/>
    </xf>
    <xf numFmtId="0" fontId="44" fillId="0" borderId="45" xfId="53" applyFont="1" applyBorder="1">
      <alignment/>
      <protection/>
    </xf>
    <xf numFmtId="0" fontId="45" fillId="0" borderId="46" xfId="53" applyFont="1" applyBorder="1" applyAlignment="1">
      <alignment horizontal="center"/>
      <protection/>
    </xf>
    <xf numFmtId="164" fontId="45" fillId="0" borderId="46" xfId="53" applyNumberFormat="1" applyFont="1" applyFill="1" applyBorder="1" applyAlignment="1">
      <alignment horizontal="center" vertical="center"/>
      <protection/>
    </xf>
    <xf numFmtId="0" fontId="45" fillId="0" borderId="0" xfId="53" applyFont="1">
      <alignment/>
      <protection/>
    </xf>
    <xf numFmtId="0" fontId="46" fillId="33" borderId="45" xfId="53" applyFont="1" applyFill="1" applyBorder="1">
      <alignment/>
      <protection/>
    </xf>
    <xf numFmtId="0" fontId="45" fillId="33" borderId="46" xfId="53" applyFont="1" applyFill="1" applyBorder="1" applyAlignment="1">
      <alignment horizontal="center"/>
      <protection/>
    </xf>
    <xf numFmtId="0" fontId="45" fillId="33" borderId="46" xfId="53" applyFont="1" applyFill="1" applyBorder="1">
      <alignment/>
      <protection/>
    </xf>
    <xf numFmtId="0" fontId="45" fillId="0" borderId="46" xfId="53" applyFont="1" applyBorder="1">
      <alignment/>
      <protection/>
    </xf>
    <xf numFmtId="0" fontId="47" fillId="33" borderId="45" xfId="53" applyFont="1" applyFill="1" applyBorder="1">
      <alignment/>
      <protection/>
    </xf>
    <xf numFmtId="164" fontId="45" fillId="0" borderId="46" xfId="53" applyNumberFormat="1" applyFont="1" applyBorder="1" applyAlignment="1">
      <alignment horizontal="center" vertical="center"/>
      <protection/>
    </xf>
    <xf numFmtId="0" fontId="45" fillId="0" borderId="0" xfId="53" applyFont="1" applyBorder="1">
      <alignment/>
      <protection/>
    </xf>
    <xf numFmtId="49" fontId="45" fillId="0" borderId="46" xfId="53" applyNumberFormat="1" applyFont="1" applyBorder="1" applyAlignment="1">
      <alignment horizontal="center"/>
      <protection/>
    </xf>
    <xf numFmtId="0" fontId="44" fillId="33" borderId="45" xfId="53" applyFont="1" applyFill="1" applyBorder="1">
      <alignment/>
      <protection/>
    </xf>
    <xf numFmtId="164" fontId="45" fillId="33" borderId="46" xfId="53" applyNumberFormat="1" applyFont="1" applyFill="1" applyBorder="1" applyAlignment="1">
      <alignment horizontal="center" vertical="center"/>
      <protection/>
    </xf>
    <xf numFmtId="0" fontId="45" fillId="0" borderId="46" xfId="53" applyFont="1" applyBorder="1" applyAlignment="1">
      <alignment horizontal="center" vertical="center"/>
      <protection/>
    </xf>
    <xf numFmtId="0" fontId="44" fillId="33" borderId="42" xfId="53" applyFont="1" applyFill="1" applyBorder="1">
      <alignment/>
      <protection/>
    </xf>
    <xf numFmtId="0" fontId="45" fillId="33" borderId="43" xfId="53" applyFont="1" applyFill="1" applyBorder="1" applyAlignment="1">
      <alignment horizontal="center"/>
      <protection/>
    </xf>
    <xf numFmtId="0" fontId="45" fillId="33" borderId="43" xfId="53" applyFont="1" applyFill="1" applyBorder="1" applyAlignment="1">
      <alignment horizontal="center" vertical="center"/>
      <protection/>
    </xf>
    <xf numFmtId="164" fontId="45" fillId="33" borderId="43" xfId="53" applyNumberFormat="1" applyFont="1" applyFill="1" applyBorder="1" applyAlignment="1">
      <alignment horizontal="center" vertical="center"/>
      <protection/>
    </xf>
    <xf numFmtId="0" fontId="26" fillId="0" borderId="0" xfId="53" applyAlignment="1">
      <alignment horizontal="center"/>
      <protection/>
    </xf>
    <xf numFmtId="0" fontId="48" fillId="36" borderId="0" xfId="53" applyFont="1" applyFill="1" applyBorder="1">
      <alignment/>
      <protection/>
    </xf>
    <xf numFmtId="0" fontId="48" fillId="36" borderId="0" xfId="53" applyFont="1" applyFill="1" applyBorder="1" applyAlignment="1">
      <alignment horizontal="center"/>
      <protection/>
    </xf>
    <xf numFmtId="0" fontId="26" fillId="0" borderId="0" xfId="53" applyFont="1" applyAlignment="1">
      <alignment horizontal="left"/>
      <protection/>
    </xf>
    <xf numFmtId="0" fontId="0" fillId="34" borderId="10" xfId="0" applyFill="1" applyBorder="1" applyAlignment="1">
      <alignment horizontal="left" vertical="top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1" fillId="0" borderId="0" xfId="42" applyFont="1" applyAlignment="1" applyProtection="1">
      <alignment/>
      <protection/>
    </xf>
    <xf numFmtId="0" fontId="11" fillId="0" borderId="0" xfId="0" applyFont="1" applyAlignment="1">
      <alignment horizontal="left"/>
    </xf>
    <xf numFmtId="0" fontId="45" fillId="0" borderId="0" xfId="53" applyFont="1" applyBorder="1" applyAlignment="1">
      <alignment horizontal="center"/>
      <protection/>
    </xf>
    <xf numFmtId="0" fontId="43" fillId="33" borderId="47" xfId="53" applyFont="1" applyFill="1" applyBorder="1" applyAlignment="1">
      <alignment horizontal="center" wrapText="1"/>
      <protection/>
    </xf>
    <xf numFmtId="0" fontId="26" fillId="34" borderId="48" xfId="53" applyFill="1" applyBorder="1" applyAlignment="1">
      <alignment horizontal="center"/>
      <protection/>
    </xf>
    <xf numFmtId="0" fontId="45" fillId="33" borderId="49" xfId="53" applyFont="1" applyFill="1" applyBorder="1" applyAlignment="1">
      <alignment horizontal="center"/>
      <protection/>
    </xf>
    <xf numFmtId="0" fontId="45" fillId="33" borderId="47" xfId="53" applyFont="1" applyFill="1" applyBorder="1" applyAlignment="1">
      <alignment horizontal="center"/>
      <protection/>
    </xf>
    <xf numFmtId="0" fontId="52" fillId="0" borderId="45" xfId="53" applyFont="1" applyBorder="1">
      <alignment/>
      <protection/>
    </xf>
    <xf numFmtId="0" fontId="26" fillId="37" borderId="50" xfId="53" applyFill="1" applyBorder="1">
      <alignment/>
      <protection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left" indent="1"/>
    </xf>
    <xf numFmtId="0" fontId="54" fillId="0" borderId="0" xfId="0" applyFont="1" applyAlignment="1">
      <alignment horizontal="left" indent="1"/>
    </xf>
    <xf numFmtId="0" fontId="49" fillId="0" borderId="0" xfId="42" applyFont="1" applyAlignment="1" applyProtection="1">
      <alignment horizontal="left" indent="1"/>
      <protection/>
    </xf>
    <xf numFmtId="0" fontId="26" fillId="38" borderId="50" xfId="53" applyFont="1" applyFill="1" applyBorder="1">
      <alignment/>
      <protection/>
    </xf>
    <xf numFmtId="0" fontId="26" fillId="0" borderId="0" xfId="53" applyFont="1">
      <alignment/>
      <protection/>
    </xf>
    <xf numFmtId="0" fontId="26" fillId="0" borderId="0" xfId="53" applyAlignment="1">
      <alignment horizontal="left" wrapText="1" shrinkToFit="1"/>
      <protection/>
    </xf>
    <xf numFmtId="0" fontId="26" fillId="34" borderId="51" xfId="53" applyFill="1" applyBorder="1" applyAlignment="1">
      <alignment horizontal="center"/>
      <protection/>
    </xf>
    <xf numFmtId="0" fontId="26" fillId="0" borderId="0" xfId="0" applyFont="1" applyAlignment="1">
      <alignment/>
    </xf>
    <xf numFmtId="0" fontId="55" fillId="0" borderId="0" xfId="42" applyFont="1" applyAlignment="1" applyProtection="1">
      <alignment/>
      <protection/>
    </xf>
    <xf numFmtId="0" fontId="29" fillId="34" borderId="52" xfId="53" applyFont="1" applyFill="1" applyBorder="1">
      <alignment/>
      <protection/>
    </xf>
    <xf numFmtId="0" fontId="29" fillId="34" borderId="53" xfId="53" applyFont="1" applyFill="1" applyBorder="1">
      <alignment/>
      <protection/>
    </xf>
    <xf numFmtId="0" fontId="29" fillId="34" borderId="54" xfId="53" applyFont="1" applyFill="1" applyBorder="1">
      <alignment/>
      <protection/>
    </xf>
    <xf numFmtId="0" fontId="56" fillId="0" borderId="45" xfId="53" applyFont="1" applyBorder="1">
      <alignment/>
      <protection/>
    </xf>
    <xf numFmtId="0" fontId="52" fillId="0" borderId="49" xfId="53" applyFont="1" applyBorder="1" applyAlignment="1">
      <alignment horizontal="center"/>
      <protection/>
    </xf>
    <xf numFmtId="0" fontId="52" fillId="0" borderId="55" xfId="53" applyFont="1" applyBorder="1" applyAlignment="1">
      <alignment horizontal="center"/>
      <protection/>
    </xf>
    <xf numFmtId="0" fontId="1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7" fillId="34" borderId="56" xfId="0" applyFont="1" applyFill="1" applyBorder="1" applyAlignment="1">
      <alignment horizontal="center"/>
    </xf>
    <xf numFmtId="0" fontId="0" fillId="34" borderId="57" xfId="0" applyFill="1" applyBorder="1" applyAlignment="1">
      <alignment/>
    </xf>
    <xf numFmtId="2" fontId="0" fillId="34" borderId="58" xfId="0" applyNumberFormat="1" applyFont="1" applyFill="1" applyBorder="1" applyAlignment="1">
      <alignment horizontal="right"/>
    </xf>
    <xf numFmtId="2" fontId="0" fillId="34" borderId="59" xfId="0" applyNumberFormat="1" applyFont="1" applyFill="1" applyBorder="1" applyAlignment="1">
      <alignment horizontal="right"/>
    </xf>
    <xf numFmtId="0" fontId="27" fillId="0" borderId="25" xfId="0" applyFont="1" applyBorder="1" applyAlignment="1">
      <alignment horizontal="center" vertical="center"/>
    </xf>
    <xf numFmtId="0" fontId="27" fillId="34" borderId="60" xfId="0" applyFont="1" applyFill="1" applyBorder="1" applyAlignment="1">
      <alignment horizontal="center"/>
    </xf>
    <xf numFmtId="0" fontId="0" fillId="34" borderId="6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62" xfId="0" applyFill="1" applyBorder="1" applyAlignment="1">
      <alignment/>
    </xf>
    <xf numFmtId="0" fontId="11" fillId="0" borderId="25" xfId="0" applyFont="1" applyBorder="1" applyAlignment="1">
      <alignment horizontal="center" vertical="center"/>
    </xf>
    <xf numFmtId="0" fontId="0" fillId="34" borderId="60" xfId="0" applyFill="1" applyBorder="1" applyAlignment="1">
      <alignment/>
    </xf>
    <xf numFmtId="169" fontId="0" fillId="39" borderId="63" xfId="0" applyNumberFormat="1" applyFill="1" applyBorder="1" applyAlignment="1">
      <alignment/>
    </xf>
    <xf numFmtId="169" fontId="0" fillId="39" borderId="64" xfId="0" applyNumberFormat="1" applyFill="1" applyBorder="1" applyAlignment="1">
      <alignment/>
    </xf>
    <xf numFmtId="2" fontId="0" fillId="39" borderId="65" xfId="0" applyNumberFormat="1" applyFill="1" applyBorder="1" applyAlignment="1">
      <alignment/>
    </xf>
    <xf numFmtId="2" fontId="0" fillId="39" borderId="66" xfId="0" applyNumberFormat="1" applyFill="1" applyBorder="1" applyAlignment="1">
      <alignment/>
    </xf>
    <xf numFmtId="2" fontId="0" fillId="39" borderId="64" xfId="0" applyNumberFormat="1" applyFill="1" applyBorder="1" applyAlignment="1">
      <alignment/>
    </xf>
    <xf numFmtId="0" fontId="11" fillId="34" borderId="32" xfId="0" applyFont="1" applyFill="1" applyBorder="1" applyAlignment="1">
      <alignment horizontal="center"/>
    </xf>
    <xf numFmtId="0" fontId="27" fillId="0" borderId="25" xfId="0" applyFont="1" applyBorder="1" applyAlignment="1">
      <alignment horizontal="right"/>
    </xf>
    <xf numFmtId="0" fontId="11" fillId="0" borderId="67" xfId="0" applyFont="1" applyBorder="1" applyAlignment="1">
      <alignment horizontal="right"/>
    </xf>
    <xf numFmtId="2" fontId="11" fillId="39" borderId="67" xfId="0" applyNumberFormat="1" applyFont="1" applyFill="1" applyBorder="1" applyAlignment="1">
      <alignment horizontal="right"/>
    </xf>
    <xf numFmtId="0" fontId="11" fillId="39" borderId="68" xfId="0" applyFont="1" applyFill="1" applyBorder="1" applyAlignment="1">
      <alignment horizontal="center"/>
    </xf>
    <xf numFmtId="2" fontId="11" fillId="39" borderId="32" xfId="0" applyNumberFormat="1" applyFont="1" applyFill="1" applyBorder="1" applyAlignment="1">
      <alignment/>
    </xf>
    <xf numFmtId="2" fontId="11" fillId="39" borderId="32" xfId="0" applyNumberFormat="1" applyFont="1" applyFill="1" applyBorder="1" applyAlignment="1">
      <alignment horizontal="right"/>
    </xf>
    <xf numFmtId="2" fontId="0" fillId="0" borderId="69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67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62" fillId="0" borderId="70" xfId="0" applyFont="1" applyBorder="1" applyAlignment="1">
      <alignment wrapText="1"/>
    </xf>
    <xf numFmtId="0" fontId="62" fillId="0" borderId="70" xfId="0" applyFont="1" applyBorder="1" applyAlignment="1">
      <alignment horizontal="center" wrapText="1"/>
    </xf>
    <xf numFmtId="0" fontId="63" fillId="33" borderId="71" xfId="0" applyFont="1" applyFill="1" applyBorder="1" applyAlignment="1">
      <alignment wrapText="1"/>
    </xf>
    <xf numFmtId="0" fontId="63" fillId="33" borderId="71" xfId="0" applyFont="1" applyFill="1" applyBorder="1" applyAlignment="1">
      <alignment horizontal="center" wrapText="1"/>
    </xf>
    <xf numFmtId="0" fontId="63" fillId="0" borderId="71" xfId="0" applyFont="1" applyBorder="1" applyAlignment="1">
      <alignment wrapText="1"/>
    </xf>
    <xf numFmtId="0" fontId="63" fillId="0" borderId="71" xfId="0" applyFont="1" applyBorder="1" applyAlignment="1">
      <alignment horizontal="center" wrapText="1"/>
    </xf>
    <xf numFmtId="0" fontId="0" fillId="0" borderId="68" xfId="0" applyBorder="1" applyAlignment="1">
      <alignment/>
    </xf>
    <xf numFmtId="0" fontId="63" fillId="0" borderId="72" xfId="0" applyFont="1" applyBorder="1" applyAlignment="1">
      <alignment wrapText="1"/>
    </xf>
    <xf numFmtId="0" fontId="63" fillId="0" borderId="72" xfId="0" applyFont="1" applyBorder="1" applyAlignment="1">
      <alignment horizontal="center" wrapText="1"/>
    </xf>
    <xf numFmtId="0" fontId="67" fillId="0" borderId="0" xfId="0" applyFont="1" applyAlignment="1">
      <alignment/>
    </xf>
    <xf numFmtId="1" fontId="68" fillId="39" borderId="32" xfId="0" applyNumberFormat="1" applyFont="1" applyFill="1" applyBorder="1" applyAlignment="1">
      <alignment horizontal="center"/>
    </xf>
    <xf numFmtId="0" fontId="68" fillId="39" borderId="32" xfId="0" applyFont="1" applyFill="1" applyBorder="1" applyAlignment="1">
      <alignment horizontal="center"/>
    </xf>
    <xf numFmtId="164" fontId="68" fillId="39" borderId="32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left" vertical="top" wrapText="1"/>
    </xf>
    <xf numFmtId="169" fontId="0" fillId="0" borderId="29" xfId="0" applyNumberFormat="1" applyBorder="1" applyAlignment="1">
      <alignment/>
    </xf>
    <xf numFmtId="169" fontId="0" fillId="33" borderId="28" xfId="0" applyNumberFormat="1" applyFont="1" applyFill="1" applyBorder="1" applyAlignment="1">
      <alignment horizontal="right"/>
    </xf>
    <xf numFmtId="169" fontId="0" fillId="33" borderId="31" xfId="0" applyNumberFormat="1" applyFont="1" applyFill="1" applyBorder="1" applyAlignment="1">
      <alignment horizontal="right"/>
    </xf>
    <xf numFmtId="169" fontId="0" fillId="39" borderId="73" xfId="0" applyNumberFormat="1" applyFill="1" applyBorder="1" applyAlignment="1">
      <alignment/>
    </xf>
    <xf numFmtId="169" fontId="0" fillId="39" borderId="74" xfId="0" applyNumberFormat="1" applyFill="1" applyBorder="1" applyAlignment="1">
      <alignment/>
    </xf>
    <xf numFmtId="2" fontId="0" fillId="39" borderId="75" xfId="0" applyNumberFormat="1" applyFill="1" applyBorder="1" applyAlignment="1">
      <alignment/>
    </xf>
    <xf numFmtId="2" fontId="0" fillId="39" borderId="76" xfId="0" applyNumberFormat="1" applyFill="1" applyBorder="1" applyAlignment="1">
      <alignment/>
    </xf>
    <xf numFmtId="2" fontId="0" fillId="39" borderId="74" xfId="0" applyNumberFormat="1" applyFill="1" applyBorder="1" applyAlignment="1">
      <alignment/>
    </xf>
    <xf numFmtId="0" fontId="0" fillId="39" borderId="76" xfId="0" applyFill="1" applyBorder="1" applyAlignment="1">
      <alignment horizontal="left" vertical="top" wrapText="1"/>
    </xf>
    <xf numFmtId="0" fontId="0" fillId="39" borderId="75" xfId="0" applyFill="1" applyBorder="1" applyAlignment="1">
      <alignment horizontal="left" vertical="top" wrapText="1"/>
    </xf>
    <xf numFmtId="0" fontId="0" fillId="39" borderId="66" xfId="0" applyFill="1" applyBorder="1" applyAlignment="1">
      <alignment horizontal="left" vertical="top" wrapText="1"/>
    </xf>
    <xf numFmtId="0" fontId="0" fillId="39" borderId="65" xfId="0" applyFill="1" applyBorder="1" applyAlignment="1">
      <alignment horizontal="left" vertical="top" wrapText="1"/>
    </xf>
    <xf numFmtId="0" fontId="0" fillId="39" borderId="77" xfId="0" applyFill="1" applyBorder="1" applyAlignment="1">
      <alignment horizontal="left" vertical="top" wrapText="1"/>
    </xf>
    <xf numFmtId="0" fontId="0" fillId="39" borderId="19" xfId="0" applyFill="1" applyBorder="1" applyAlignment="1">
      <alignment horizontal="left" vertical="top" wrapText="1"/>
    </xf>
    <xf numFmtId="0" fontId="11" fillId="40" borderId="24" xfId="0" applyFont="1" applyFill="1" applyBorder="1" applyAlignment="1">
      <alignment horizontal="center" vertical="center" wrapText="1"/>
    </xf>
    <xf numFmtId="0" fontId="11" fillId="40" borderId="39" xfId="0" applyFont="1" applyFill="1" applyBorder="1" applyAlignment="1">
      <alignment horizontal="center" vertical="center" wrapText="1"/>
    </xf>
    <xf numFmtId="0" fontId="11" fillId="40" borderId="33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34" borderId="78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11" fillId="39" borderId="77" xfId="0" applyFont="1" applyFill="1" applyBorder="1" applyAlignment="1">
      <alignment horizontal="left" vertical="top" wrapText="1"/>
    </xf>
    <xf numFmtId="0" fontId="11" fillId="39" borderId="19" xfId="0" applyFont="1" applyFill="1" applyBorder="1" applyAlignment="1">
      <alignment horizontal="left" vertical="top" wrapText="1"/>
    </xf>
    <xf numFmtId="0" fontId="11" fillId="41" borderId="24" xfId="0" applyFont="1" applyFill="1" applyBorder="1" applyAlignment="1">
      <alignment horizontal="center" vertical="center"/>
    </xf>
    <xf numFmtId="0" fontId="11" fillId="41" borderId="39" xfId="0" applyFont="1" applyFill="1" applyBorder="1" applyAlignment="1">
      <alignment horizontal="center" vertical="center"/>
    </xf>
    <xf numFmtId="0" fontId="11" fillId="41" borderId="3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39" borderId="24" xfId="0" applyFont="1" applyFill="1" applyBorder="1" applyAlignment="1">
      <alignment horizontal="left"/>
    </xf>
    <xf numFmtId="0" fontId="14" fillId="39" borderId="39" xfId="0" applyFont="1" applyFill="1" applyBorder="1" applyAlignment="1">
      <alignment horizontal="left"/>
    </xf>
    <xf numFmtId="0" fontId="14" fillId="39" borderId="33" xfId="0" applyFont="1" applyFill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13" fillId="39" borderId="78" xfId="0" applyFont="1" applyFill="1" applyBorder="1" applyAlignment="1">
      <alignment horizontal="left"/>
    </xf>
    <xf numFmtId="0" fontId="13" fillId="39" borderId="20" xfId="0" applyFont="1" applyFill="1" applyBorder="1" applyAlignment="1">
      <alignment horizontal="left"/>
    </xf>
    <xf numFmtId="0" fontId="13" fillId="39" borderId="21" xfId="0" applyFont="1" applyFill="1" applyBorder="1" applyAlignment="1">
      <alignment horizontal="left"/>
    </xf>
    <xf numFmtId="0" fontId="13" fillId="39" borderId="79" xfId="0" applyFont="1" applyFill="1" applyBorder="1" applyAlignment="1">
      <alignment horizontal="left"/>
    </xf>
    <xf numFmtId="0" fontId="13" fillId="39" borderId="80" xfId="0" applyFont="1" applyFill="1" applyBorder="1" applyAlignment="1">
      <alignment horizontal="left"/>
    </xf>
    <xf numFmtId="0" fontId="13" fillId="39" borderId="1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81" xfId="0" applyFont="1" applyBorder="1" applyAlignment="1">
      <alignment horizontal="center"/>
    </xf>
    <xf numFmtId="0" fontId="13" fillId="0" borderId="79" xfId="0" applyFont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39" borderId="77" xfId="0" applyFont="1" applyFill="1" applyBorder="1" applyAlignment="1">
      <alignment horizontal="left"/>
    </xf>
    <xf numFmtId="0" fontId="13" fillId="39" borderId="50" xfId="0" applyFont="1" applyFill="1" applyBorder="1" applyAlignment="1">
      <alignment horizontal="left"/>
    </xf>
    <xf numFmtId="0" fontId="13" fillId="39" borderId="19" xfId="0" applyFont="1" applyFill="1" applyBorder="1" applyAlignment="1">
      <alignment horizontal="left"/>
    </xf>
    <xf numFmtId="0" fontId="0" fillId="34" borderId="7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39" borderId="66" xfId="0" applyFont="1" applyFill="1" applyBorder="1" applyAlignment="1">
      <alignment horizontal="left"/>
    </xf>
    <xf numFmtId="0" fontId="13" fillId="39" borderId="63" xfId="0" applyFont="1" applyFill="1" applyBorder="1" applyAlignment="1">
      <alignment horizontal="left"/>
    </xf>
    <xf numFmtId="0" fontId="13" fillId="39" borderId="65" xfId="0" applyFont="1" applyFill="1" applyBorder="1" applyAlignment="1">
      <alignment horizontal="left"/>
    </xf>
    <xf numFmtId="0" fontId="0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1" fillId="41" borderId="24" xfId="0" applyFont="1" applyFill="1" applyBorder="1" applyAlignment="1">
      <alignment horizontal="center"/>
    </xf>
    <xf numFmtId="0" fontId="11" fillId="41" borderId="39" xfId="0" applyFont="1" applyFill="1" applyBorder="1" applyAlignment="1">
      <alignment horizontal="center"/>
    </xf>
    <xf numFmtId="0" fontId="11" fillId="41" borderId="33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4" fillId="40" borderId="26" xfId="0" applyFont="1" applyFill="1" applyBorder="1" applyAlignment="1">
      <alignment horizontal="center" vertical="center"/>
    </xf>
    <xf numFmtId="0" fontId="14" fillId="40" borderId="27" xfId="0" applyFont="1" applyFill="1" applyBorder="1" applyAlignment="1">
      <alignment horizontal="center" vertical="center"/>
    </xf>
    <xf numFmtId="0" fontId="14" fillId="40" borderId="28" xfId="0" applyFont="1" applyFill="1" applyBorder="1" applyAlignment="1">
      <alignment horizontal="center" vertical="center"/>
    </xf>
    <xf numFmtId="0" fontId="14" fillId="40" borderId="12" xfId="0" applyFont="1" applyFill="1" applyBorder="1" applyAlignment="1">
      <alignment horizontal="center" vertical="center"/>
    </xf>
    <xf numFmtId="0" fontId="14" fillId="40" borderId="30" xfId="0" applyFont="1" applyFill="1" applyBorder="1" applyAlignment="1">
      <alignment horizontal="center" vertical="center"/>
    </xf>
    <xf numFmtId="0" fontId="14" fillId="40" borderId="31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52" xfId="0" applyBorder="1" applyAlignment="1">
      <alignment horizontal="center"/>
    </xf>
    <xf numFmtId="0" fontId="53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3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60" fillId="0" borderId="0" xfId="0" applyFont="1" applyAlignment="1">
      <alignment wrapText="1"/>
    </xf>
    <xf numFmtId="0" fontId="49" fillId="0" borderId="0" xfId="42" applyAlignment="1" applyProtection="1">
      <alignment vertical="top" wrapText="1"/>
      <protection/>
    </xf>
    <xf numFmtId="0" fontId="61" fillId="0" borderId="0" xfId="0" applyFont="1" applyBorder="1" applyAlignment="1">
      <alignment wrapText="1"/>
    </xf>
    <xf numFmtId="0" fontId="65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right" vertical="top" wrapText="1"/>
    </xf>
    <xf numFmtId="0" fontId="0" fillId="0" borderId="0" xfId="0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34" borderId="10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15" fillId="34" borderId="0" xfId="0" applyFont="1" applyFill="1" applyAlignment="1">
      <alignment horizontal="left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8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40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9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4" fillId="0" borderId="82" xfId="0" applyFont="1" applyBorder="1" applyAlignment="1">
      <alignment horizontal="center" vertical="center" wrapText="1"/>
    </xf>
    <xf numFmtId="0" fontId="34" fillId="0" borderId="87" xfId="0" applyFont="1" applyBorder="1" applyAlignment="1">
      <alignment horizontal="center" vertical="center" wrapText="1"/>
    </xf>
    <xf numFmtId="0" fontId="34" fillId="0" borderId="81" xfId="0" applyFont="1" applyBorder="1" applyAlignment="1">
      <alignment horizontal="center" vertical="center" wrapText="1"/>
    </xf>
    <xf numFmtId="0" fontId="34" fillId="0" borderId="92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86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0" fillId="0" borderId="88" xfId="0" applyBorder="1" applyAlignment="1">
      <alignment/>
    </xf>
    <xf numFmtId="0" fontId="0" fillId="0" borderId="93" xfId="0" applyBorder="1" applyAlignment="1">
      <alignment/>
    </xf>
    <xf numFmtId="0" fontId="0" fillId="0" borderId="95" xfId="0" applyBorder="1" applyAlignment="1">
      <alignment/>
    </xf>
    <xf numFmtId="0" fontId="2" fillId="0" borderId="81" xfId="0" applyFont="1" applyBorder="1" applyAlignment="1">
      <alignment horizontal="center" vertical="center" wrapText="1"/>
    </xf>
    <xf numFmtId="0" fontId="0" fillId="0" borderId="92" xfId="0" applyBorder="1" applyAlignment="1">
      <alignment/>
    </xf>
    <xf numFmtId="0" fontId="2" fillId="0" borderId="96" xfId="0" applyFont="1" applyBorder="1" applyAlignment="1">
      <alignment horizontal="center" vertical="center" wrapText="1"/>
    </xf>
    <xf numFmtId="0" fontId="0" fillId="0" borderId="97" xfId="0" applyBorder="1" applyAlignment="1">
      <alignment/>
    </xf>
    <xf numFmtId="0" fontId="2" fillId="0" borderId="91" xfId="0" applyFont="1" applyBorder="1" applyAlignment="1">
      <alignment horizontal="center" vertical="center"/>
    </xf>
    <xf numFmtId="0" fontId="0" fillId="0" borderId="98" xfId="0" applyBorder="1" applyAlignment="1">
      <alignment/>
    </xf>
    <xf numFmtId="0" fontId="2" fillId="0" borderId="7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66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63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4" fillId="0" borderId="76" xfId="0" applyFont="1" applyBorder="1" applyAlignment="1">
      <alignment horizontal="left" vertical="center"/>
    </xf>
    <xf numFmtId="0" fontId="34" fillId="0" borderId="73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 wrapText="1"/>
    </xf>
    <xf numFmtId="0" fontId="34" fillId="0" borderId="53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/>
    </xf>
    <xf numFmtId="0" fontId="2" fillId="0" borderId="96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62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57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4" fillId="0" borderId="30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3" fillId="33" borderId="44" xfId="53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Isove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ver.kz/" TargetMode="Externa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-i-m.ru/t10_1.htm#qqq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ikolay@isover.kz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zoomScale="98" zoomScaleNormal="98" zoomScalePageLayoutView="0" workbookViewId="0" topLeftCell="A28">
      <selection activeCell="E63" sqref="E63"/>
    </sheetView>
  </sheetViews>
  <sheetFormatPr defaultColWidth="9.00390625" defaultRowHeight="12.75"/>
  <cols>
    <col min="5" max="5" width="9.00390625" style="0" customWidth="1"/>
    <col min="6" max="6" width="13.125" style="0" customWidth="1"/>
    <col min="7" max="7" width="14.875" style="0" customWidth="1"/>
    <col min="8" max="8" width="12.75390625" style="0" customWidth="1"/>
    <col min="9" max="9" width="12.25390625" style="0" customWidth="1"/>
  </cols>
  <sheetData>
    <row r="1" spans="1:9" ht="15.75" customHeight="1">
      <c r="A1" s="311" t="s">
        <v>30</v>
      </c>
      <c r="B1" s="312"/>
      <c r="C1" s="312"/>
      <c r="D1" s="312"/>
      <c r="E1" s="312"/>
      <c r="F1" s="312"/>
      <c r="G1" s="312"/>
      <c r="H1" s="312"/>
      <c r="I1" s="313"/>
    </row>
    <row r="2" spans="1:9" ht="13.5" thickBot="1">
      <c r="A2" s="314"/>
      <c r="B2" s="315"/>
      <c r="C2" s="315"/>
      <c r="D2" s="315"/>
      <c r="E2" s="315"/>
      <c r="F2" s="315"/>
      <c r="G2" s="315"/>
      <c r="H2" s="315"/>
      <c r="I2" s="316"/>
    </row>
    <row r="3" ht="13.5" customHeight="1" thickBot="1"/>
    <row r="4" spans="1:9" ht="16.5" thickBot="1">
      <c r="A4" s="190" t="s">
        <v>32</v>
      </c>
      <c r="B4" s="266" t="s">
        <v>688</v>
      </c>
      <c r="C4" s="267"/>
      <c r="D4" s="267"/>
      <c r="E4" s="267"/>
      <c r="F4" s="267"/>
      <c r="G4" s="267"/>
      <c r="H4" s="267"/>
      <c r="I4" s="268"/>
    </row>
    <row r="5" ht="6" customHeight="1" thickBot="1">
      <c r="A5" s="18"/>
    </row>
    <row r="6" spans="1:8" ht="20.25" thickBot="1">
      <c r="A6" s="320" t="s">
        <v>34</v>
      </c>
      <c r="B6" s="320"/>
      <c r="C6" s="320"/>
      <c r="D6" s="320"/>
      <c r="E6" s="320"/>
      <c r="F6" s="320"/>
      <c r="G6" s="224" t="s">
        <v>924</v>
      </c>
      <c r="H6" s="237">
        <v>18</v>
      </c>
    </row>
    <row r="7" spans="7:8" ht="6" customHeight="1" thickBot="1">
      <c r="G7" s="1"/>
      <c r="H7" s="15"/>
    </row>
    <row r="8" spans="1:8" ht="19.5" thickBot="1">
      <c r="A8" s="269" t="s">
        <v>36</v>
      </c>
      <c r="B8" s="269"/>
      <c r="C8" s="269"/>
      <c r="D8" s="269"/>
      <c r="E8" s="269"/>
      <c r="F8" s="269"/>
      <c r="G8" s="224" t="s">
        <v>771</v>
      </c>
      <c r="H8" s="236">
        <v>-5.4</v>
      </c>
    </row>
    <row r="9" spans="1:8" ht="13.5" thickBot="1">
      <c r="A9" s="269" t="s">
        <v>37</v>
      </c>
      <c r="B9" s="269"/>
      <c r="C9" s="269"/>
      <c r="D9" s="269"/>
      <c r="E9" s="269"/>
      <c r="F9" s="269"/>
      <c r="H9" s="15"/>
    </row>
    <row r="10" spans="1:8" ht="19.5" thickBot="1">
      <c r="A10" s="269" t="s">
        <v>38</v>
      </c>
      <c r="B10" s="269"/>
      <c r="C10" s="269"/>
      <c r="D10" s="269"/>
      <c r="E10" s="269"/>
      <c r="F10" s="269"/>
      <c r="G10" s="224" t="s">
        <v>39</v>
      </c>
      <c r="H10" s="236">
        <v>212</v>
      </c>
    </row>
    <row r="11" spans="1:6" ht="12.75">
      <c r="A11" s="2" t="s">
        <v>35</v>
      </c>
      <c r="F11" s="17"/>
    </row>
    <row r="12" ht="12" customHeight="1" thickBot="1">
      <c r="F12" s="16"/>
    </row>
    <row r="13" spans="5:8" ht="18.75" customHeight="1" thickBot="1">
      <c r="E13" s="330" t="s">
        <v>5</v>
      </c>
      <c r="F13" s="330"/>
      <c r="G13" s="330"/>
      <c r="H13" s="235">
        <f>(H6-H8)*H10</f>
        <v>4960.799999999999</v>
      </c>
    </row>
    <row r="14" ht="17.25" customHeight="1" thickBot="1"/>
    <row r="15" spans="1:9" ht="15" thickBot="1">
      <c r="A15" s="262" t="s">
        <v>6</v>
      </c>
      <c r="B15" s="263"/>
      <c r="C15" s="263"/>
      <c r="D15" s="263"/>
      <c r="E15" s="263"/>
      <c r="F15" s="263"/>
      <c r="G15" s="263"/>
      <c r="H15" s="263"/>
      <c r="I15" s="264"/>
    </row>
    <row r="16" spans="1:9" ht="12.75">
      <c r="A16" s="265" t="s">
        <v>41</v>
      </c>
      <c r="B16" s="265"/>
      <c r="C16" s="265"/>
      <c r="D16" s="265"/>
      <c r="E16" s="265"/>
      <c r="F16" s="265"/>
      <c r="G16" s="265"/>
      <c r="H16" s="265"/>
      <c r="I16" s="265"/>
    </row>
    <row r="17" ht="14.25" customHeight="1" thickBot="1"/>
    <row r="18" spans="1:9" ht="31.5" customHeight="1" thickBot="1">
      <c r="A18" s="297" t="s">
        <v>9</v>
      </c>
      <c r="B18" s="298"/>
      <c r="C18" s="309" t="s">
        <v>24</v>
      </c>
      <c r="D18" s="309"/>
      <c r="E18" s="327" t="s">
        <v>921</v>
      </c>
      <c r="F18" s="328"/>
      <c r="G18" s="328"/>
      <c r="H18" s="328"/>
      <c r="I18" s="329"/>
    </row>
    <row r="19" spans="1:9" ht="75" customHeight="1" thickBot="1">
      <c r="A19" s="299"/>
      <c r="B19" s="300"/>
      <c r="C19" s="310"/>
      <c r="D19" s="310"/>
      <c r="E19" s="222" t="s">
        <v>25</v>
      </c>
      <c r="F19" s="223" t="s">
        <v>26</v>
      </c>
      <c r="G19" s="222" t="s">
        <v>27</v>
      </c>
      <c r="H19" s="223" t="s">
        <v>28</v>
      </c>
      <c r="I19" s="222" t="s">
        <v>29</v>
      </c>
    </row>
    <row r="20" spans="1:9" ht="18" customHeight="1">
      <c r="A20" s="305" t="s">
        <v>43</v>
      </c>
      <c r="B20" s="306"/>
      <c r="C20" s="323">
        <f>H13</f>
        <v>4960.799999999999</v>
      </c>
      <c r="D20" s="324"/>
      <c r="E20" s="218">
        <f>(($C$20/2000)*0.7)+1.4</f>
        <v>3.1362799999999993</v>
      </c>
      <c r="F20" s="220">
        <f>(($C$20/2000)*1)+2.2</f>
        <v>4.6804</v>
      </c>
      <c r="G20" s="218">
        <f>(($C$20/2000)*0.9)+1.9</f>
        <v>4.132359999999999</v>
      </c>
      <c r="H20" s="220">
        <f>(($C$20/2000)*0.05)+0.3</f>
        <v>0.42401999999999995</v>
      </c>
      <c r="I20" s="218">
        <f>(($C$20/2000)*0.05)+0.2</f>
        <v>0.32402</v>
      </c>
    </row>
    <row r="21" spans="1:9" ht="17.25" customHeight="1">
      <c r="A21" s="307" t="s">
        <v>44</v>
      </c>
      <c r="B21" s="308"/>
      <c r="C21" s="325"/>
      <c r="D21" s="325"/>
      <c r="E21" s="218">
        <f>(($C$20/2000)*0.6)+1.2</f>
        <v>2.6882399999999995</v>
      </c>
      <c r="F21" s="220">
        <f>(($C$20/2000)*0.8)+1.6</f>
        <v>3.58432</v>
      </c>
      <c r="G21" s="218">
        <f>(($C$20/2000)*0.7)+1.3</f>
        <v>3.0362799999999996</v>
      </c>
      <c r="H21" s="220">
        <f>(($C$20/2000)*0.05)+0.28</f>
        <v>0.40402</v>
      </c>
      <c r="I21" s="218">
        <f>(($C$20/2000)*0.05)+0.18</f>
        <v>0.30401999999999996</v>
      </c>
    </row>
    <row r="22" spans="1:9" ht="17.25" customHeight="1" thickBot="1">
      <c r="A22" s="321" t="s">
        <v>45</v>
      </c>
      <c r="B22" s="322"/>
      <c r="C22" s="326"/>
      <c r="D22" s="326"/>
      <c r="E22" s="219">
        <f>(($C$20/2000)*0.4)+1</f>
        <v>1.9921599999999997</v>
      </c>
      <c r="F22" s="221">
        <f>(($C$20/2000)*0.5)+1.5</f>
        <v>2.7401999999999997</v>
      </c>
      <c r="G22" s="219">
        <f>(($C$20/2000)*0.4)+1</f>
        <v>1.9921599999999997</v>
      </c>
      <c r="H22" s="221">
        <f>(($C$20/2000)*0.03)+0.18</f>
        <v>0.25441199999999997</v>
      </c>
      <c r="I22" s="219">
        <f>(($C$20/2000)*0.03)+0.16</f>
        <v>0.23441199999999998</v>
      </c>
    </row>
    <row r="23" ht="13.5" customHeight="1" thickBot="1"/>
    <row r="24" spans="1:9" ht="13.5" customHeight="1" thickBot="1">
      <c r="A24" s="301" t="s">
        <v>46</v>
      </c>
      <c r="B24" s="302"/>
      <c r="C24" s="302"/>
      <c r="D24" s="302"/>
      <c r="E24" s="302"/>
      <c r="F24" s="302"/>
      <c r="G24" s="302"/>
      <c r="H24" s="302"/>
      <c r="I24" s="303"/>
    </row>
    <row r="25" spans="1:8" ht="14.25" customHeight="1">
      <c r="A25" s="15"/>
      <c r="B25" s="15"/>
      <c r="C25" s="15"/>
      <c r="D25" s="15"/>
      <c r="E25" s="15"/>
      <c r="F25" s="15"/>
      <c r="G25" s="15"/>
      <c r="H25" s="15"/>
    </row>
    <row r="26" spans="1:9" ht="20.25">
      <c r="A26" s="304" t="s">
        <v>923</v>
      </c>
      <c r="B26" s="304"/>
      <c r="C26" s="304"/>
      <c r="D26" s="304"/>
      <c r="E26" s="304"/>
      <c r="F26" s="304"/>
      <c r="G26" s="304"/>
      <c r="H26" s="304"/>
      <c r="I26" s="304"/>
    </row>
    <row r="27" ht="13.5" customHeight="1"/>
    <row r="28" spans="1:8" ht="12.75">
      <c r="A28" t="s">
        <v>47</v>
      </c>
      <c r="B28" s="36" t="s">
        <v>61</v>
      </c>
      <c r="C28" s="33"/>
      <c r="D28" s="33"/>
      <c r="E28" s="33"/>
      <c r="F28" s="33"/>
      <c r="G28" s="33"/>
      <c r="H28" s="33"/>
    </row>
    <row r="29" spans="2:4" ht="12.75">
      <c r="B29" s="191" t="s">
        <v>62</v>
      </c>
      <c r="D29" s="34"/>
    </row>
    <row r="30" ht="15.75">
      <c r="B30" s="36" t="s">
        <v>922</v>
      </c>
    </row>
    <row r="31" spans="1:10" ht="12.75">
      <c r="A31" s="36"/>
      <c r="B31" s="50" t="s">
        <v>63</v>
      </c>
      <c r="C31" s="50"/>
      <c r="D31" s="50"/>
      <c r="E31" s="50"/>
      <c r="F31" s="50"/>
      <c r="G31" s="50"/>
      <c r="H31" s="50"/>
      <c r="I31" s="50"/>
      <c r="J31" s="50"/>
    </row>
    <row r="32" spans="1:10" ht="13.5" customHeight="1" thickBot="1">
      <c r="A32" s="36"/>
      <c r="B32" s="50"/>
      <c r="C32" s="50"/>
      <c r="D32" s="50"/>
      <c r="E32" s="50"/>
      <c r="F32" s="50"/>
      <c r="G32" s="50"/>
      <c r="H32" s="50"/>
      <c r="I32" s="50"/>
      <c r="J32" s="50"/>
    </row>
    <row r="33" spans="1:9" ht="15">
      <c r="A33" s="280" t="s">
        <v>730</v>
      </c>
      <c r="B33" s="281"/>
      <c r="C33" s="282"/>
      <c r="D33" s="273" t="s">
        <v>1103</v>
      </c>
      <c r="E33" s="274"/>
      <c r="F33" s="274"/>
      <c r="G33" s="274"/>
      <c r="H33" s="274"/>
      <c r="I33" s="275"/>
    </row>
    <row r="34" spans="1:9" ht="15.75" customHeight="1" thickBot="1">
      <c r="A34" s="277" t="s">
        <v>718</v>
      </c>
      <c r="B34" s="278"/>
      <c r="C34" s="279"/>
      <c r="D34" s="270" t="s">
        <v>1104</v>
      </c>
      <c r="E34" s="271"/>
      <c r="F34" s="271"/>
      <c r="G34" s="271"/>
      <c r="H34" s="271"/>
      <c r="I34" s="272"/>
    </row>
    <row r="35" spans="1:10" ht="12.75">
      <c r="A35" s="265" t="s">
        <v>400</v>
      </c>
      <c r="B35" s="265"/>
      <c r="C35" s="265"/>
      <c r="D35" s="265"/>
      <c r="E35" s="265"/>
      <c r="F35" s="265"/>
      <c r="G35" s="265"/>
      <c r="H35" s="265"/>
      <c r="I35" s="265"/>
      <c r="J35" s="50"/>
    </row>
    <row r="36" spans="1:10" ht="6" customHeight="1">
      <c r="A36" s="94"/>
      <c r="B36" s="94"/>
      <c r="C36" s="94"/>
      <c r="D36" s="94"/>
      <c r="E36" s="94"/>
      <c r="F36" s="94"/>
      <c r="G36" s="94"/>
      <c r="H36" s="94"/>
      <c r="I36" s="94"/>
      <c r="J36" s="50"/>
    </row>
    <row r="37" spans="1:10" ht="12.75">
      <c r="A37" s="276" t="s">
        <v>64</v>
      </c>
      <c r="B37" s="276"/>
      <c r="C37" s="276"/>
      <c r="D37" s="276"/>
      <c r="E37" s="276"/>
      <c r="F37" s="276"/>
      <c r="G37" s="276"/>
      <c r="H37" s="276"/>
      <c r="I37" s="276"/>
      <c r="J37" s="50"/>
    </row>
    <row r="38" spans="1:10" ht="6" customHeight="1" thickBot="1">
      <c r="A38" s="52"/>
      <c r="C38" s="50"/>
      <c r="D38" s="50"/>
      <c r="E38" s="50"/>
      <c r="F38" s="50"/>
      <c r="G38" s="50"/>
      <c r="H38" s="50"/>
      <c r="I38" s="50"/>
      <c r="J38" s="50"/>
    </row>
    <row r="39" spans="1:10" ht="18.75" customHeight="1">
      <c r="A39" s="317" t="s">
        <v>397</v>
      </c>
      <c r="B39" s="318"/>
      <c r="C39" s="318"/>
      <c r="D39" s="319"/>
      <c r="E39" s="273" t="s">
        <v>920</v>
      </c>
      <c r="F39" s="274"/>
      <c r="G39" s="274"/>
      <c r="H39" s="274"/>
      <c r="I39" s="275"/>
      <c r="J39" s="50"/>
    </row>
    <row r="40" spans="1:10" ht="18.75" customHeight="1">
      <c r="A40" s="288" t="s">
        <v>736</v>
      </c>
      <c r="B40" s="289"/>
      <c r="C40" s="289"/>
      <c r="D40" s="290"/>
      <c r="E40" s="294" t="s">
        <v>7</v>
      </c>
      <c r="F40" s="295"/>
      <c r="G40" s="295"/>
      <c r="H40" s="295"/>
      <c r="I40" s="296"/>
      <c r="J40" s="50"/>
    </row>
    <row r="41" spans="1:10" ht="17.25" customHeight="1">
      <c r="A41" s="288" t="s">
        <v>399</v>
      </c>
      <c r="B41" s="289"/>
      <c r="C41" s="289"/>
      <c r="D41" s="290"/>
      <c r="E41" s="283">
        <v>50</v>
      </c>
      <c r="F41" s="284"/>
      <c r="G41" s="284"/>
      <c r="H41" s="284"/>
      <c r="I41" s="285"/>
      <c r="J41" s="50"/>
    </row>
    <row r="42" spans="1:9" ht="18.75" customHeight="1" thickBot="1">
      <c r="A42" s="291" t="s">
        <v>398</v>
      </c>
      <c r="B42" s="292"/>
      <c r="C42" s="292"/>
      <c r="D42" s="293"/>
      <c r="E42" s="270">
        <v>0.029</v>
      </c>
      <c r="F42" s="271"/>
      <c r="G42" s="271"/>
      <c r="H42" s="271"/>
      <c r="I42" s="272"/>
    </row>
    <row r="43" ht="12.75" customHeight="1" thickBot="1">
      <c r="F43" s="106"/>
    </row>
    <row r="44" spans="3:9" ht="15" thickBot="1">
      <c r="C44" s="256" t="s">
        <v>50</v>
      </c>
      <c r="D44" s="257"/>
      <c r="E44" s="193" t="s">
        <v>402</v>
      </c>
      <c r="F44" s="199" t="s">
        <v>403</v>
      </c>
      <c r="G44" s="194" t="s">
        <v>51</v>
      </c>
      <c r="H44" s="192" t="s">
        <v>404</v>
      </c>
      <c r="I44" s="204" t="s">
        <v>405</v>
      </c>
    </row>
    <row r="45" spans="1:9" ht="15" thickBot="1">
      <c r="A45" s="37" t="s">
        <v>48</v>
      </c>
      <c r="B45" s="211">
        <v>23</v>
      </c>
      <c r="C45" s="286"/>
      <c r="D45" s="287"/>
      <c r="E45" s="195"/>
      <c r="F45" s="200"/>
      <c r="G45" s="197">
        <f>1/B45</f>
        <v>0.043478260869565216</v>
      </c>
      <c r="H45" s="202"/>
      <c r="I45" s="205"/>
    </row>
    <row r="46" spans="2:9" ht="27.75" customHeight="1">
      <c r="B46" s="18"/>
      <c r="C46" s="260" t="s">
        <v>900</v>
      </c>
      <c r="D46" s="261"/>
      <c r="E46" s="206">
        <v>0</v>
      </c>
      <c r="F46" s="207">
        <v>0.04</v>
      </c>
      <c r="G46" s="208">
        <f>IF(F46&gt;0,E46/F46,0)</f>
        <v>0</v>
      </c>
      <c r="H46" s="209">
        <v>10</v>
      </c>
      <c r="I46" s="210">
        <f>H46*E46</f>
        <v>0</v>
      </c>
    </row>
    <row r="47" spans="2:9" ht="12.75">
      <c r="B47" s="18"/>
      <c r="C47" s="260" t="s">
        <v>899</v>
      </c>
      <c r="D47" s="261"/>
      <c r="E47" s="206">
        <v>0</v>
      </c>
      <c r="F47" s="207">
        <v>0.06</v>
      </c>
      <c r="G47" s="208">
        <f>IF(F47&gt;0,E47/F47,0)</f>
        <v>0</v>
      </c>
      <c r="H47" s="209"/>
      <c r="I47" s="210"/>
    </row>
    <row r="48" spans="2:9" ht="13.5" customHeight="1">
      <c r="B48" s="18"/>
      <c r="C48" s="260" t="s">
        <v>899</v>
      </c>
      <c r="D48" s="261"/>
      <c r="E48" s="206">
        <v>0</v>
      </c>
      <c r="F48" s="207">
        <v>0.04</v>
      </c>
      <c r="G48" s="208">
        <f>IF(F48&gt;0,E48/F48,0)</f>
        <v>0</v>
      </c>
      <c r="H48" s="209"/>
      <c r="I48" s="210"/>
    </row>
    <row r="49" spans="2:9" ht="12.75">
      <c r="B49" s="18"/>
      <c r="C49" s="251" t="s">
        <v>803</v>
      </c>
      <c r="D49" s="252"/>
      <c r="E49" s="206">
        <v>0</v>
      </c>
      <c r="F49" s="207"/>
      <c r="G49" s="208">
        <f aca="true" t="shared" si="0" ref="G49:G64">IF(F49&gt;0,E49/F49,0)</f>
        <v>0</v>
      </c>
      <c r="H49" s="209"/>
      <c r="I49" s="210"/>
    </row>
    <row r="50" spans="2:9" ht="12.75">
      <c r="B50" s="18"/>
      <c r="C50" s="251" t="s">
        <v>920</v>
      </c>
      <c r="D50" s="252"/>
      <c r="E50" s="206">
        <v>0</v>
      </c>
      <c r="F50" s="207">
        <v>0.022</v>
      </c>
      <c r="G50" s="208">
        <f t="shared" si="0"/>
        <v>0</v>
      </c>
      <c r="H50" s="209"/>
      <c r="I50" s="210"/>
    </row>
    <row r="51" spans="2:9" ht="26.25" customHeight="1">
      <c r="B51" s="18"/>
      <c r="C51" s="251" t="s">
        <v>249</v>
      </c>
      <c r="D51" s="252"/>
      <c r="E51" s="206">
        <v>0</v>
      </c>
      <c r="F51" s="207">
        <v>0.028</v>
      </c>
      <c r="G51" s="208">
        <f t="shared" si="0"/>
        <v>0</v>
      </c>
      <c r="H51" s="209"/>
      <c r="I51" s="210"/>
    </row>
    <row r="52" spans="2:9" ht="12.75">
      <c r="B52" s="18"/>
      <c r="C52" s="251" t="s">
        <v>85</v>
      </c>
      <c r="D52" s="252"/>
      <c r="E52" s="206">
        <v>0</v>
      </c>
      <c r="F52" s="207">
        <v>2.04</v>
      </c>
      <c r="G52" s="208">
        <f t="shared" si="0"/>
        <v>0</v>
      </c>
      <c r="H52" s="209"/>
      <c r="I52" s="210"/>
    </row>
    <row r="53" spans="2:9" ht="12.75">
      <c r="B53" s="18"/>
      <c r="C53" s="251" t="s">
        <v>966</v>
      </c>
      <c r="D53" s="252"/>
      <c r="E53" s="206">
        <v>0.51</v>
      </c>
      <c r="F53" s="207">
        <v>0.81</v>
      </c>
      <c r="G53" s="208">
        <f t="shared" si="0"/>
        <v>0.6296296296296297</v>
      </c>
      <c r="H53" s="209"/>
      <c r="I53" s="210"/>
    </row>
    <row r="54" spans="2:9" ht="12.75">
      <c r="B54" s="18"/>
      <c r="C54" s="251" t="s">
        <v>788</v>
      </c>
      <c r="D54" s="252"/>
      <c r="E54" s="206">
        <v>0.01</v>
      </c>
      <c r="F54" s="207">
        <v>0.58</v>
      </c>
      <c r="G54" s="208">
        <f t="shared" si="0"/>
        <v>0.01724137931034483</v>
      </c>
      <c r="H54" s="209"/>
      <c r="I54" s="210"/>
    </row>
    <row r="55" spans="2:9" ht="12.75">
      <c r="B55" s="18"/>
      <c r="C55" s="251" t="s">
        <v>615</v>
      </c>
      <c r="D55" s="252"/>
      <c r="E55" s="206">
        <v>0</v>
      </c>
      <c r="F55" s="207">
        <v>1.163</v>
      </c>
      <c r="G55" s="208">
        <f t="shared" si="0"/>
        <v>0</v>
      </c>
      <c r="H55" s="209"/>
      <c r="I55" s="210"/>
    </row>
    <row r="56" spans="2:9" ht="12.75">
      <c r="B56" s="18"/>
      <c r="C56" s="251" t="s">
        <v>1011</v>
      </c>
      <c r="D56" s="252"/>
      <c r="E56" s="206">
        <v>0</v>
      </c>
      <c r="F56" s="207">
        <v>0.14</v>
      </c>
      <c r="G56" s="208">
        <f t="shared" si="0"/>
        <v>0</v>
      </c>
      <c r="H56" s="209"/>
      <c r="I56" s="210"/>
    </row>
    <row r="57" spans="2:9" ht="12.75">
      <c r="B57" s="18"/>
      <c r="C57" s="249" t="s">
        <v>395</v>
      </c>
      <c r="D57" s="250"/>
      <c r="E57" s="242">
        <v>0</v>
      </c>
      <c r="F57" s="243">
        <v>0.12</v>
      </c>
      <c r="G57" s="244">
        <f t="shared" si="0"/>
        <v>0</v>
      </c>
      <c r="H57" s="245"/>
      <c r="I57" s="246"/>
    </row>
    <row r="58" spans="2:9" ht="12.75">
      <c r="B58" s="18"/>
      <c r="C58" s="249" t="s">
        <v>155</v>
      </c>
      <c r="D58" s="250"/>
      <c r="E58" s="242">
        <v>0</v>
      </c>
      <c r="F58" s="243">
        <v>1.05</v>
      </c>
      <c r="G58" s="244">
        <f t="shared" si="0"/>
        <v>0</v>
      </c>
      <c r="H58" s="245"/>
      <c r="I58" s="246"/>
    </row>
    <row r="59" spans="2:9" ht="12.75">
      <c r="B59" s="18"/>
      <c r="C59" s="247" t="s">
        <v>1050</v>
      </c>
      <c r="D59" s="248"/>
      <c r="E59" s="242">
        <v>0</v>
      </c>
      <c r="F59" s="243">
        <v>0.58</v>
      </c>
      <c r="G59" s="244">
        <f t="shared" si="0"/>
        <v>0</v>
      </c>
      <c r="H59" s="245"/>
      <c r="I59" s="246"/>
    </row>
    <row r="60" spans="2:9" ht="12.75">
      <c r="B60" s="18"/>
      <c r="C60" s="247" t="s">
        <v>967</v>
      </c>
      <c r="D60" s="248"/>
      <c r="E60" s="242">
        <v>0</v>
      </c>
      <c r="F60" s="243">
        <v>0.037</v>
      </c>
      <c r="G60" s="244">
        <f t="shared" si="0"/>
        <v>0</v>
      </c>
      <c r="H60" s="245"/>
      <c r="I60" s="246"/>
    </row>
    <row r="61" spans="2:9" ht="26.25" customHeight="1">
      <c r="B61" s="18"/>
      <c r="C61" s="249" t="s">
        <v>789</v>
      </c>
      <c r="D61" s="250"/>
      <c r="E61" s="242">
        <v>0</v>
      </c>
      <c r="F61" s="243">
        <v>0.041</v>
      </c>
      <c r="G61" s="244">
        <f t="shared" si="0"/>
        <v>0</v>
      </c>
      <c r="H61" s="245"/>
      <c r="I61" s="246"/>
    </row>
    <row r="62" spans="2:9" ht="15.75" customHeight="1">
      <c r="B62" s="18"/>
      <c r="C62" s="249" t="s">
        <v>614</v>
      </c>
      <c r="D62" s="250"/>
      <c r="E62" s="242">
        <v>0.15</v>
      </c>
      <c r="F62" s="243">
        <v>0.037</v>
      </c>
      <c r="G62" s="244">
        <f t="shared" si="0"/>
        <v>4.054054054054054</v>
      </c>
      <c r="H62" s="245"/>
      <c r="I62" s="246"/>
    </row>
    <row r="63" spans="2:9" ht="15.75" customHeight="1">
      <c r="B63" s="18"/>
      <c r="C63" s="249" t="s">
        <v>325</v>
      </c>
      <c r="D63" s="250"/>
      <c r="E63" s="242">
        <v>0</v>
      </c>
      <c r="F63" s="243">
        <v>0.06</v>
      </c>
      <c r="G63" s="244">
        <f t="shared" si="0"/>
        <v>0</v>
      </c>
      <c r="H63" s="245"/>
      <c r="I63" s="246"/>
    </row>
    <row r="64" spans="2:9" ht="15.75" customHeight="1" thickBot="1">
      <c r="B64" s="18"/>
      <c r="C64" s="249" t="s">
        <v>847</v>
      </c>
      <c r="D64" s="250"/>
      <c r="E64" s="242">
        <v>0</v>
      </c>
      <c r="F64" s="243">
        <v>0.029</v>
      </c>
      <c r="G64" s="244">
        <f t="shared" si="0"/>
        <v>0</v>
      </c>
      <c r="H64" s="245"/>
      <c r="I64" s="246"/>
    </row>
    <row r="65" spans="1:9" ht="15" thickBot="1">
      <c r="A65" s="37" t="s">
        <v>49</v>
      </c>
      <c r="B65" s="211">
        <v>8.7</v>
      </c>
      <c r="C65" s="258"/>
      <c r="D65" s="259"/>
      <c r="E65" s="196"/>
      <c r="F65" s="201"/>
      <c r="G65" s="198">
        <f>1/B65</f>
        <v>0.1149425287356322</v>
      </c>
      <c r="H65" s="203"/>
      <c r="I65" s="201"/>
    </row>
    <row r="66" spans="6:9" ht="15" thickBot="1">
      <c r="F66" s="212" t="s">
        <v>919</v>
      </c>
      <c r="G66" s="217">
        <f>SUM(G45:G65)</f>
        <v>4.859345852599226</v>
      </c>
      <c r="I66" s="215" t="s">
        <v>59</v>
      </c>
    </row>
    <row r="67" spans="6:9" ht="15.75" thickBot="1">
      <c r="F67" s="213" t="s">
        <v>401</v>
      </c>
      <c r="G67" s="214">
        <v>3.93</v>
      </c>
      <c r="I67" s="216">
        <f>SUM(I46:I65)</f>
        <v>0</v>
      </c>
    </row>
    <row r="68" ht="13.5" thickBot="1"/>
    <row r="69" spans="1:9" ht="15.75" customHeight="1" thickBot="1">
      <c r="A69" s="253" t="str">
        <f>IF(G67&gt;G66,"Вывод: Толщина теплоизоляционного слоя недостаточна.   Необходимо увеличить.","Вывод: Конструкция соответствует теплоизоляционным нормам.")</f>
        <v>Вывод: Конструкция соответствует теплоизоляционным нормам.</v>
      </c>
      <c r="B69" s="254"/>
      <c r="C69" s="254"/>
      <c r="D69" s="254"/>
      <c r="E69" s="254"/>
      <c r="F69" s="254"/>
      <c r="G69" s="254"/>
      <c r="H69" s="254"/>
      <c r="I69" s="255"/>
    </row>
  </sheetData>
  <sheetProtection/>
  <mergeCells count="53">
    <mergeCell ref="C64:D64"/>
    <mergeCell ref="C63:D63"/>
    <mergeCell ref="A1:I2"/>
    <mergeCell ref="A39:D39"/>
    <mergeCell ref="A40:D40"/>
    <mergeCell ref="A6:F6"/>
    <mergeCell ref="A22:B22"/>
    <mergeCell ref="C20:D22"/>
    <mergeCell ref="E18:I18"/>
    <mergeCell ref="E13:G13"/>
    <mergeCell ref="A18:B19"/>
    <mergeCell ref="A24:I24"/>
    <mergeCell ref="A26:I26"/>
    <mergeCell ref="A20:B20"/>
    <mergeCell ref="A21:B21"/>
    <mergeCell ref="C18:D19"/>
    <mergeCell ref="E39:I39"/>
    <mergeCell ref="E41:I41"/>
    <mergeCell ref="E42:I42"/>
    <mergeCell ref="C45:D45"/>
    <mergeCell ref="A41:D41"/>
    <mergeCell ref="A42:D42"/>
    <mergeCell ref="E40:I40"/>
    <mergeCell ref="D34:I34"/>
    <mergeCell ref="D33:I33"/>
    <mergeCell ref="A35:I35"/>
    <mergeCell ref="A37:I37"/>
    <mergeCell ref="A34:C34"/>
    <mergeCell ref="A33:C33"/>
    <mergeCell ref="A15:I15"/>
    <mergeCell ref="A16:I16"/>
    <mergeCell ref="B4:I4"/>
    <mergeCell ref="A8:F8"/>
    <mergeCell ref="A9:F9"/>
    <mergeCell ref="A10:F10"/>
    <mergeCell ref="A69:I69"/>
    <mergeCell ref="C44:D44"/>
    <mergeCell ref="C65:D65"/>
    <mergeCell ref="C48:D48"/>
    <mergeCell ref="C56:D56"/>
    <mergeCell ref="C46:D46"/>
    <mergeCell ref="C49:D49"/>
    <mergeCell ref="C47:D47"/>
    <mergeCell ref="C50:D50"/>
    <mergeCell ref="C51:D51"/>
    <mergeCell ref="C62:D62"/>
    <mergeCell ref="C57:D57"/>
    <mergeCell ref="C58:D58"/>
    <mergeCell ref="C52:D52"/>
    <mergeCell ref="C53:D53"/>
    <mergeCell ref="C54:D54"/>
    <mergeCell ref="C55:D55"/>
    <mergeCell ref="C61:D61"/>
  </mergeCells>
  <printOptions/>
  <pageMargins left="0.5905511811023623" right="0.5905511811023623" top="0" bottom="0" header="0" footer="0"/>
  <pageSetup horizontalDpi="300" verticalDpi="300" orientation="portrait" paperSize="9" r:id="rId1"/>
  <ignoredErrors>
    <ignoredError sqref="F2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9" sqref="I9"/>
    </sheetView>
  </sheetViews>
  <sheetFormatPr defaultColWidth="9.00390625" defaultRowHeight="12.75"/>
  <cols>
    <col min="1" max="1" width="24.25390625" style="134" customWidth="1"/>
    <col min="2" max="2" width="18.625" style="158" bestFit="1" customWidth="1"/>
    <col min="3" max="3" width="12.75390625" style="158" customWidth="1"/>
    <col min="4" max="4" width="26.625" style="158" bestFit="1" customWidth="1"/>
    <col min="5" max="5" width="8.00390625" style="158" customWidth="1"/>
    <col min="6" max="6" width="8.625" style="158" customWidth="1"/>
    <col min="7" max="7" width="6.375" style="158" customWidth="1"/>
    <col min="8" max="8" width="5.875" style="158" customWidth="1"/>
    <col min="9" max="9" width="6.00390625" style="158" customWidth="1"/>
    <col min="10" max="10" width="6.125" style="158" customWidth="1"/>
    <col min="11" max="11" width="8.625" style="158" customWidth="1"/>
    <col min="12" max="12" width="7.375" style="158" customWidth="1"/>
    <col min="13" max="14" width="7.625" style="158" customWidth="1"/>
    <col min="15" max="15" width="9.00390625" style="158" customWidth="1"/>
    <col min="16" max="16384" width="9.125" style="134" customWidth="1"/>
  </cols>
  <sheetData>
    <row r="1" spans="1:15" s="159" customFormat="1" ht="24" thickBot="1">
      <c r="A1" s="159" t="s">
        <v>848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 ht="39">
      <c r="A2" s="132" t="s">
        <v>816</v>
      </c>
      <c r="B2" s="133" t="s">
        <v>866</v>
      </c>
      <c r="C2" s="133" t="s">
        <v>882</v>
      </c>
      <c r="D2" s="133" t="s">
        <v>817</v>
      </c>
      <c r="E2" s="133" t="s">
        <v>818</v>
      </c>
      <c r="F2" s="133" t="s">
        <v>819</v>
      </c>
      <c r="G2" s="442" t="s">
        <v>820</v>
      </c>
      <c r="H2" s="442"/>
      <c r="I2" s="442"/>
      <c r="J2" s="442"/>
      <c r="K2" s="133" t="s">
        <v>898</v>
      </c>
      <c r="L2" s="133" t="s">
        <v>886</v>
      </c>
      <c r="M2" s="133" t="s">
        <v>821</v>
      </c>
      <c r="N2" s="133" t="s">
        <v>822</v>
      </c>
      <c r="O2" s="133" t="s">
        <v>892</v>
      </c>
    </row>
    <row r="3" spans="1:15" s="137" customFormat="1" ht="13.5" thickBot="1">
      <c r="A3" s="135"/>
      <c r="B3" s="136"/>
      <c r="C3" s="136"/>
      <c r="D3" s="136"/>
      <c r="E3" s="136"/>
      <c r="F3" s="136"/>
      <c r="G3" s="136">
        <v>10</v>
      </c>
      <c r="H3" s="136">
        <v>25</v>
      </c>
      <c r="I3" s="136" t="s">
        <v>77</v>
      </c>
      <c r="J3" s="136" t="s">
        <v>78</v>
      </c>
      <c r="K3" s="136"/>
      <c r="L3" s="136" t="s">
        <v>823</v>
      </c>
      <c r="M3" s="136" t="s">
        <v>823</v>
      </c>
      <c r="N3" s="136" t="s">
        <v>824</v>
      </c>
      <c r="O3" s="168" t="s">
        <v>891</v>
      </c>
    </row>
    <row r="4" spans="1:15" ht="12.75">
      <c r="A4" s="184" t="s">
        <v>877</v>
      </c>
      <c r="B4" s="185" t="s">
        <v>909</v>
      </c>
      <c r="C4" s="181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69"/>
    </row>
    <row r="5" spans="1:15" ht="12.75">
      <c r="A5" s="187" t="s">
        <v>870</v>
      </c>
      <c r="B5" s="140" t="s">
        <v>867</v>
      </c>
      <c r="C5" s="140">
        <v>1.22</v>
      </c>
      <c r="D5" s="140" t="s">
        <v>865</v>
      </c>
      <c r="E5" s="140">
        <v>11</v>
      </c>
      <c r="F5" s="140" t="s">
        <v>825</v>
      </c>
      <c r="G5" s="140">
        <v>0.04</v>
      </c>
      <c r="H5" s="140">
        <v>0.044</v>
      </c>
      <c r="I5" s="140">
        <v>0.047</v>
      </c>
      <c r="J5" s="140">
        <v>0.05</v>
      </c>
      <c r="K5" s="140">
        <v>0.55</v>
      </c>
      <c r="L5" s="140" t="s">
        <v>159</v>
      </c>
      <c r="M5" s="140" t="s">
        <v>159</v>
      </c>
      <c r="N5" s="141">
        <v>1.5</v>
      </c>
      <c r="O5" s="188">
        <v>25</v>
      </c>
    </row>
    <row r="6" spans="1:15" ht="12.75">
      <c r="A6" s="187" t="s">
        <v>871</v>
      </c>
      <c r="B6" s="140" t="s">
        <v>869</v>
      </c>
      <c r="C6" s="140">
        <v>1.22</v>
      </c>
      <c r="D6" s="140" t="s">
        <v>868</v>
      </c>
      <c r="E6" s="140">
        <v>16</v>
      </c>
      <c r="F6" s="140" t="s">
        <v>825</v>
      </c>
      <c r="G6" s="140">
        <v>0.037</v>
      </c>
      <c r="H6" s="140">
        <v>0.039</v>
      </c>
      <c r="I6" s="140">
        <v>0.045</v>
      </c>
      <c r="J6" s="140">
        <v>0.049</v>
      </c>
      <c r="K6" s="140">
        <v>0.55</v>
      </c>
      <c r="L6" s="140" t="s">
        <v>159</v>
      </c>
      <c r="M6" s="140" t="s">
        <v>159</v>
      </c>
      <c r="N6" s="141">
        <v>1.5</v>
      </c>
      <c r="O6" s="188">
        <v>37</v>
      </c>
    </row>
    <row r="7" spans="1:15" s="142" customFormat="1" ht="12">
      <c r="A7" s="187" t="s">
        <v>872</v>
      </c>
      <c r="B7" s="140">
        <v>1.17</v>
      </c>
      <c r="C7" s="140" t="s">
        <v>883</v>
      </c>
      <c r="D7" s="140" t="s">
        <v>873</v>
      </c>
      <c r="E7" s="140">
        <v>14</v>
      </c>
      <c r="F7" s="140" t="s">
        <v>825</v>
      </c>
      <c r="G7" s="140">
        <v>0.037</v>
      </c>
      <c r="H7" s="140">
        <v>0.039</v>
      </c>
      <c r="I7" s="140">
        <v>0.045</v>
      </c>
      <c r="J7" s="140">
        <v>0.049</v>
      </c>
      <c r="K7" s="140">
        <v>0.55</v>
      </c>
      <c r="L7" s="140" t="s">
        <v>159</v>
      </c>
      <c r="M7" s="140" t="s">
        <v>159</v>
      </c>
      <c r="N7" s="141">
        <v>1.5</v>
      </c>
      <c r="O7" s="188">
        <v>41</v>
      </c>
    </row>
    <row r="8" spans="1:15" s="142" customFormat="1" ht="12">
      <c r="A8" s="187" t="s">
        <v>874</v>
      </c>
      <c r="B8" s="140">
        <v>0.87</v>
      </c>
      <c r="C8" s="140">
        <v>0.565</v>
      </c>
      <c r="D8" s="140" t="s">
        <v>875</v>
      </c>
      <c r="E8" s="140">
        <v>16</v>
      </c>
      <c r="F8" s="140" t="s">
        <v>825</v>
      </c>
      <c r="G8" s="140">
        <v>0.035</v>
      </c>
      <c r="H8" s="140">
        <v>0.037</v>
      </c>
      <c r="I8" s="140">
        <v>0.043</v>
      </c>
      <c r="J8" s="140">
        <v>0.047</v>
      </c>
      <c r="K8" s="140">
        <v>0.55</v>
      </c>
      <c r="L8" s="140" t="s">
        <v>159</v>
      </c>
      <c r="M8" s="140" t="s">
        <v>159</v>
      </c>
      <c r="N8" s="141">
        <v>1.5</v>
      </c>
      <c r="O8" s="188">
        <v>52</v>
      </c>
    </row>
    <row r="9" spans="1:15" s="142" customFormat="1" ht="12">
      <c r="A9" s="187" t="s">
        <v>876</v>
      </c>
      <c r="B9" s="140" t="s">
        <v>867</v>
      </c>
      <c r="C9" s="140">
        <v>1.2</v>
      </c>
      <c r="D9" s="140" t="s">
        <v>865</v>
      </c>
      <c r="E9" s="140">
        <v>11</v>
      </c>
      <c r="F9" s="140" t="s">
        <v>826</v>
      </c>
      <c r="G9" s="140">
        <v>0.04</v>
      </c>
      <c r="H9" s="140">
        <v>0.044</v>
      </c>
      <c r="I9" s="140">
        <v>0.047</v>
      </c>
      <c r="J9" s="140">
        <v>0.05</v>
      </c>
      <c r="K9" s="140"/>
      <c r="L9" s="140" t="s">
        <v>159</v>
      </c>
      <c r="M9" s="140" t="s">
        <v>159</v>
      </c>
      <c r="N9" s="141">
        <v>1.5</v>
      </c>
      <c r="O9" s="188">
        <v>65</v>
      </c>
    </row>
    <row r="10" spans="1:15" s="142" customFormat="1" ht="5.25" customHeight="1" thickBot="1">
      <c r="A10" s="143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5"/>
      <c r="O10" s="170"/>
    </row>
    <row r="11" spans="1:15" ht="12.75">
      <c r="A11" s="186" t="s">
        <v>880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69"/>
    </row>
    <row r="12" spans="1:15" ht="12.75">
      <c r="A12" s="187" t="s">
        <v>860</v>
      </c>
      <c r="B12" s="140">
        <v>1.6</v>
      </c>
      <c r="C12" s="140">
        <v>1.2</v>
      </c>
      <c r="D12" s="140" t="s">
        <v>878</v>
      </c>
      <c r="E12" s="140">
        <v>30</v>
      </c>
      <c r="F12" s="140" t="s">
        <v>825</v>
      </c>
      <c r="G12" s="140">
        <v>0.033</v>
      </c>
      <c r="H12" s="140">
        <v>0.035</v>
      </c>
      <c r="I12" s="140">
        <v>0.036</v>
      </c>
      <c r="J12" s="140">
        <v>0.04</v>
      </c>
      <c r="K12" s="140">
        <v>0.5</v>
      </c>
      <c r="L12" s="140">
        <v>5</v>
      </c>
      <c r="M12" s="140">
        <v>7</v>
      </c>
      <c r="N12" s="148">
        <v>1.5</v>
      </c>
      <c r="O12" s="189">
        <v>125</v>
      </c>
    </row>
    <row r="13" spans="1:15" s="142" customFormat="1" ht="12">
      <c r="A13" s="187" t="s">
        <v>830</v>
      </c>
      <c r="B13" s="140" t="s">
        <v>884</v>
      </c>
      <c r="C13" s="140">
        <v>0.6</v>
      </c>
      <c r="D13" s="140" t="s">
        <v>879</v>
      </c>
      <c r="E13" s="140" t="s">
        <v>831</v>
      </c>
      <c r="F13" s="140" t="s">
        <v>825</v>
      </c>
      <c r="G13" s="140">
        <v>0.033</v>
      </c>
      <c r="H13" s="140">
        <v>0.035</v>
      </c>
      <c r="I13" s="140">
        <v>0.036</v>
      </c>
      <c r="J13" s="140">
        <v>0.04</v>
      </c>
      <c r="K13" s="140">
        <v>0.5</v>
      </c>
      <c r="L13" s="140">
        <v>10</v>
      </c>
      <c r="M13" s="140">
        <v>3</v>
      </c>
      <c r="N13" s="148">
        <v>1.5</v>
      </c>
      <c r="O13" s="188">
        <v>140</v>
      </c>
    </row>
    <row r="14" spans="1:29" s="142" customFormat="1" ht="12">
      <c r="A14" s="187" t="s">
        <v>808</v>
      </c>
      <c r="B14" s="140">
        <v>1.2</v>
      </c>
      <c r="C14" s="140">
        <v>0.6</v>
      </c>
      <c r="D14" s="140" t="s">
        <v>885</v>
      </c>
      <c r="E14" s="140" t="s">
        <v>833</v>
      </c>
      <c r="F14" s="140" t="s">
        <v>825</v>
      </c>
      <c r="G14" s="140">
        <v>0.033</v>
      </c>
      <c r="H14" s="140">
        <v>0.035</v>
      </c>
      <c r="I14" s="140">
        <v>0.037</v>
      </c>
      <c r="J14" s="140">
        <v>0.041</v>
      </c>
      <c r="K14" s="140">
        <v>0.5</v>
      </c>
      <c r="L14" s="150" t="s">
        <v>887</v>
      </c>
      <c r="M14" s="140">
        <v>5</v>
      </c>
      <c r="N14" s="148">
        <v>1.5</v>
      </c>
      <c r="O14" s="188">
        <v>200</v>
      </c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</row>
    <row r="15" spans="1:29" s="142" customFormat="1" ht="12">
      <c r="A15" s="187" t="s">
        <v>827</v>
      </c>
      <c r="B15" s="140">
        <v>1.8</v>
      </c>
      <c r="C15" s="140">
        <v>1.2</v>
      </c>
      <c r="D15" s="140" t="s">
        <v>908</v>
      </c>
      <c r="E15" s="140" t="s">
        <v>828</v>
      </c>
      <c r="F15" s="140" t="s">
        <v>825</v>
      </c>
      <c r="G15" s="140">
        <v>0.029</v>
      </c>
      <c r="H15" s="140">
        <v>0.032</v>
      </c>
      <c r="I15" s="140">
        <v>0.035</v>
      </c>
      <c r="J15" s="140">
        <v>0.04</v>
      </c>
      <c r="K15" s="140">
        <v>0.5</v>
      </c>
      <c r="L15" s="140" t="s">
        <v>159</v>
      </c>
      <c r="M15" s="140">
        <v>7</v>
      </c>
      <c r="N15" s="140">
        <v>1.5</v>
      </c>
      <c r="O15" s="188">
        <v>220</v>
      </c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</row>
    <row r="16" spans="1:29" s="142" customFormat="1" ht="12">
      <c r="A16" s="187"/>
      <c r="B16" s="140">
        <v>3</v>
      </c>
      <c r="C16" s="140">
        <v>1.2</v>
      </c>
      <c r="D16" s="140">
        <v>45</v>
      </c>
      <c r="E16" s="140" t="s">
        <v>828</v>
      </c>
      <c r="F16" s="140" t="s">
        <v>825</v>
      </c>
      <c r="G16" s="140">
        <v>0.029</v>
      </c>
      <c r="H16" s="140">
        <v>0.032</v>
      </c>
      <c r="I16" s="140">
        <v>0.035</v>
      </c>
      <c r="J16" s="140">
        <v>0.04</v>
      </c>
      <c r="K16" s="140">
        <v>0.5</v>
      </c>
      <c r="L16" s="140" t="s">
        <v>159</v>
      </c>
      <c r="M16" s="140" t="s">
        <v>159</v>
      </c>
      <c r="N16" s="140">
        <v>1.5</v>
      </c>
      <c r="O16" s="188">
        <v>220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</row>
    <row r="17" spans="1:29" s="140" customFormat="1" ht="12">
      <c r="A17" s="187"/>
      <c r="B17" s="140">
        <v>1.15</v>
      </c>
      <c r="C17" s="140">
        <v>0.85</v>
      </c>
      <c r="D17" s="140" t="s">
        <v>835</v>
      </c>
      <c r="E17" s="140" t="s">
        <v>828</v>
      </c>
      <c r="F17" s="140" t="s">
        <v>825</v>
      </c>
      <c r="G17" s="140">
        <v>0.029</v>
      </c>
      <c r="H17" s="140">
        <v>0.032</v>
      </c>
      <c r="I17" s="140">
        <v>0.035</v>
      </c>
      <c r="J17" s="140">
        <v>0.04</v>
      </c>
      <c r="K17" s="140">
        <v>0.5</v>
      </c>
      <c r="L17" s="140" t="s">
        <v>159</v>
      </c>
      <c r="M17" s="140" t="s">
        <v>159</v>
      </c>
      <c r="N17" s="140">
        <v>1.5</v>
      </c>
      <c r="O17" s="188">
        <v>220</v>
      </c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</row>
    <row r="18" spans="1:29" s="140" customFormat="1" ht="12">
      <c r="A18" s="187"/>
      <c r="B18" s="140">
        <v>1.15</v>
      </c>
      <c r="C18" s="140">
        <v>0.55</v>
      </c>
      <c r="D18" s="140">
        <v>50</v>
      </c>
      <c r="E18" s="140" t="s">
        <v>828</v>
      </c>
      <c r="F18" s="140" t="s">
        <v>825</v>
      </c>
      <c r="G18" s="140">
        <v>0.029</v>
      </c>
      <c r="H18" s="140">
        <v>0.032</v>
      </c>
      <c r="I18" s="140">
        <v>0.035</v>
      </c>
      <c r="J18" s="140">
        <v>0.04</v>
      </c>
      <c r="K18" s="140">
        <v>0.5</v>
      </c>
      <c r="L18" s="140" t="s">
        <v>159</v>
      </c>
      <c r="M18" s="140" t="s">
        <v>159</v>
      </c>
      <c r="N18" s="140">
        <v>1.5</v>
      </c>
      <c r="O18" s="188">
        <v>220</v>
      </c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</row>
    <row r="19" spans="1:15" s="167" customFormat="1" ht="12">
      <c r="A19" s="187" t="s">
        <v>861</v>
      </c>
      <c r="B19" s="140">
        <v>2.7</v>
      </c>
      <c r="C19" s="140">
        <v>1.2</v>
      </c>
      <c r="D19" s="140">
        <v>13</v>
      </c>
      <c r="E19" s="140">
        <v>130</v>
      </c>
      <c r="F19" s="140" t="s">
        <v>825</v>
      </c>
      <c r="G19" s="140">
        <v>0.032</v>
      </c>
      <c r="H19" s="140">
        <v>0.034</v>
      </c>
      <c r="I19" s="140">
        <v>0.036</v>
      </c>
      <c r="J19" s="140">
        <v>0.04</v>
      </c>
      <c r="K19" s="153">
        <v>0.5</v>
      </c>
      <c r="L19" s="140"/>
      <c r="M19" s="140" t="s">
        <v>159</v>
      </c>
      <c r="N19" s="148">
        <v>1</v>
      </c>
      <c r="O19" s="188">
        <v>300</v>
      </c>
    </row>
    <row r="20" spans="1:29" s="142" customFormat="1" ht="12">
      <c r="A20" s="187" t="s">
        <v>815</v>
      </c>
      <c r="B20" s="140">
        <v>3</v>
      </c>
      <c r="C20" s="140">
        <v>1.2</v>
      </c>
      <c r="D20" s="140" t="s">
        <v>829</v>
      </c>
      <c r="E20" s="140" t="s">
        <v>828</v>
      </c>
      <c r="F20" s="140" t="s">
        <v>826</v>
      </c>
      <c r="G20" s="140">
        <v>0.029</v>
      </c>
      <c r="H20" s="140">
        <v>0.032</v>
      </c>
      <c r="I20" s="140">
        <v>0.035</v>
      </c>
      <c r="J20" s="140">
        <v>0.04</v>
      </c>
      <c r="K20" s="140">
        <v>0.5</v>
      </c>
      <c r="L20" s="140" t="s">
        <v>159</v>
      </c>
      <c r="M20" s="140" t="s">
        <v>159</v>
      </c>
      <c r="N20" s="140">
        <v>1.5</v>
      </c>
      <c r="O20" s="188">
        <v>270</v>
      </c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</row>
    <row r="21" spans="1:15" s="142" customFormat="1" ht="5.25" customHeight="1" thickBot="1">
      <c r="A21" s="147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5"/>
      <c r="O21" s="170"/>
    </row>
    <row r="22" spans="1:15" ht="12.75">
      <c r="A22" s="186" t="s">
        <v>881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69"/>
    </row>
    <row r="23" spans="1:15" s="142" customFormat="1" ht="12">
      <c r="A23" s="187" t="s">
        <v>830</v>
      </c>
      <c r="B23" s="140" t="s">
        <v>884</v>
      </c>
      <c r="C23" s="140">
        <v>0.6</v>
      </c>
      <c r="D23" s="140" t="s">
        <v>879</v>
      </c>
      <c r="E23" s="140" t="s">
        <v>831</v>
      </c>
      <c r="F23" s="140" t="s">
        <v>825</v>
      </c>
      <c r="G23" s="140">
        <v>0.033</v>
      </c>
      <c r="H23" s="140">
        <v>0.035</v>
      </c>
      <c r="I23" s="140">
        <v>0.036</v>
      </c>
      <c r="J23" s="140">
        <v>0.04</v>
      </c>
      <c r="K23" s="140">
        <v>0.5</v>
      </c>
      <c r="L23" s="140">
        <v>10</v>
      </c>
      <c r="M23" s="140">
        <v>3</v>
      </c>
      <c r="N23" s="148">
        <v>1.5</v>
      </c>
      <c r="O23" s="188">
        <v>140</v>
      </c>
    </row>
    <row r="24" spans="1:29" s="142" customFormat="1" ht="12">
      <c r="A24" s="187" t="s">
        <v>808</v>
      </c>
      <c r="B24" s="140">
        <v>1.2</v>
      </c>
      <c r="C24" s="140">
        <v>0.6</v>
      </c>
      <c r="D24" s="140" t="s">
        <v>885</v>
      </c>
      <c r="E24" s="140" t="s">
        <v>833</v>
      </c>
      <c r="F24" s="140" t="s">
        <v>825</v>
      </c>
      <c r="G24" s="140">
        <v>0.033</v>
      </c>
      <c r="H24" s="140">
        <v>0.035</v>
      </c>
      <c r="I24" s="140">
        <v>0.037</v>
      </c>
      <c r="J24" s="140">
        <v>0.041</v>
      </c>
      <c r="K24" s="140">
        <v>0.5</v>
      </c>
      <c r="L24" s="150" t="s">
        <v>887</v>
      </c>
      <c r="M24" s="140">
        <v>5</v>
      </c>
      <c r="N24" s="148">
        <v>1.5</v>
      </c>
      <c r="O24" s="188">
        <v>200</v>
      </c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</row>
    <row r="25" spans="1:15" s="142" customFormat="1" ht="5.25" customHeight="1">
      <c r="A25" s="139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6"/>
      <c r="O25" s="188"/>
    </row>
    <row r="26" spans="1:15" ht="12.75">
      <c r="A26" s="172" t="s">
        <v>853</v>
      </c>
      <c r="B26" s="140">
        <v>2.4</v>
      </c>
      <c r="C26" s="140">
        <v>0.6</v>
      </c>
      <c r="D26" s="140" t="s">
        <v>890</v>
      </c>
      <c r="E26" s="140">
        <v>35</v>
      </c>
      <c r="F26" s="140" t="s">
        <v>913</v>
      </c>
      <c r="G26" s="140">
        <v>0.034</v>
      </c>
      <c r="H26" s="140">
        <v>0.034</v>
      </c>
      <c r="I26" s="140">
        <v>0.035</v>
      </c>
      <c r="J26" s="140">
        <v>0.036</v>
      </c>
      <c r="K26" s="140">
        <v>0.006</v>
      </c>
      <c r="L26" s="140">
        <v>300</v>
      </c>
      <c r="M26" s="140" t="s">
        <v>159</v>
      </c>
      <c r="N26" s="140">
        <v>0.2</v>
      </c>
      <c r="O26" s="188">
        <v>270</v>
      </c>
    </row>
    <row r="27" spans="1:15" s="142" customFormat="1" ht="5.25" customHeight="1" thickBot="1">
      <c r="A27" s="151"/>
      <c r="B27" s="155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52"/>
      <c r="O27" s="170"/>
    </row>
    <row r="28" spans="1:15" ht="12.75">
      <c r="A28" s="184" t="s">
        <v>888</v>
      </c>
      <c r="B28" s="185" t="s">
        <v>889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69"/>
    </row>
    <row r="29" spans="1:15" ht="12.75">
      <c r="A29" s="187" t="s">
        <v>907</v>
      </c>
      <c r="B29" s="140">
        <v>0.87</v>
      </c>
      <c r="C29" s="140">
        <v>0.565</v>
      </c>
      <c r="D29" s="140" t="s">
        <v>875</v>
      </c>
      <c r="E29" s="140">
        <v>16</v>
      </c>
      <c r="F29" s="140" t="s">
        <v>825</v>
      </c>
      <c r="G29" s="140">
        <v>0.035</v>
      </c>
      <c r="H29" s="140">
        <v>0.037</v>
      </c>
      <c r="I29" s="140">
        <v>0.043</v>
      </c>
      <c r="J29" s="140">
        <v>0.047</v>
      </c>
      <c r="K29" s="140">
        <v>0.55</v>
      </c>
      <c r="L29" s="140" t="s">
        <v>159</v>
      </c>
      <c r="M29" s="140" t="s">
        <v>159</v>
      </c>
      <c r="N29" s="141">
        <v>1.5</v>
      </c>
      <c r="O29" s="188">
        <v>55</v>
      </c>
    </row>
    <row r="30" spans="1:15" ht="12.75">
      <c r="A30" s="187" t="s">
        <v>860</v>
      </c>
      <c r="B30" s="140">
        <v>1.6</v>
      </c>
      <c r="C30" s="140">
        <v>1.2</v>
      </c>
      <c r="D30" s="140" t="s">
        <v>878</v>
      </c>
      <c r="E30" s="140">
        <v>30</v>
      </c>
      <c r="F30" s="140" t="s">
        <v>825</v>
      </c>
      <c r="G30" s="140">
        <v>0.033</v>
      </c>
      <c r="H30" s="140">
        <v>0.035</v>
      </c>
      <c r="I30" s="140">
        <v>0.036</v>
      </c>
      <c r="J30" s="140">
        <v>0.04</v>
      </c>
      <c r="K30" s="140">
        <v>0.5</v>
      </c>
      <c r="L30" s="140">
        <v>5</v>
      </c>
      <c r="M30" s="140">
        <v>7</v>
      </c>
      <c r="N30" s="148">
        <v>1.5</v>
      </c>
      <c r="O30" s="188">
        <v>125</v>
      </c>
    </row>
    <row r="31" spans="1:15" s="142" customFormat="1" ht="12">
      <c r="A31" s="187" t="s">
        <v>830</v>
      </c>
      <c r="B31" s="140" t="s">
        <v>884</v>
      </c>
      <c r="C31" s="140">
        <v>0.6</v>
      </c>
      <c r="D31" s="140" t="s">
        <v>879</v>
      </c>
      <c r="E31" s="140" t="s">
        <v>831</v>
      </c>
      <c r="F31" s="140" t="s">
        <v>825</v>
      </c>
      <c r="G31" s="140">
        <v>0.033</v>
      </c>
      <c r="H31" s="140">
        <v>0.035</v>
      </c>
      <c r="I31" s="140">
        <v>0.036</v>
      </c>
      <c r="J31" s="140">
        <v>0.04</v>
      </c>
      <c r="K31" s="140">
        <v>0.5</v>
      </c>
      <c r="L31" s="140">
        <v>10</v>
      </c>
      <c r="M31" s="140">
        <v>3</v>
      </c>
      <c r="N31" s="148">
        <v>1.5</v>
      </c>
      <c r="O31" s="188">
        <v>140</v>
      </c>
    </row>
    <row r="32" spans="1:15" s="142" customFormat="1" ht="5.25" customHeight="1">
      <c r="A32" s="139"/>
      <c r="B32" s="140"/>
      <c r="C32" s="140"/>
      <c r="D32" s="140"/>
      <c r="E32" s="140"/>
      <c r="F32" s="140"/>
      <c r="G32" s="140"/>
      <c r="H32" s="140"/>
      <c r="I32" s="140"/>
      <c r="J32" s="140"/>
      <c r="K32" s="153"/>
      <c r="L32" s="140"/>
      <c r="M32" s="140"/>
      <c r="N32" s="148"/>
      <c r="O32" s="188"/>
    </row>
    <row r="33" spans="1:15" ht="12.75">
      <c r="A33" s="172" t="s">
        <v>853</v>
      </c>
      <c r="B33" s="140">
        <v>2.4</v>
      </c>
      <c r="C33" s="140">
        <v>0.6</v>
      </c>
      <c r="D33" s="140" t="s">
        <v>890</v>
      </c>
      <c r="E33" s="140">
        <v>35</v>
      </c>
      <c r="F33" s="140" t="s">
        <v>913</v>
      </c>
      <c r="G33" s="140">
        <v>0.034</v>
      </c>
      <c r="H33" s="140">
        <v>0.034</v>
      </c>
      <c r="I33" s="140">
        <v>0.035</v>
      </c>
      <c r="J33" s="140">
        <v>0.036</v>
      </c>
      <c r="K33" s="140">
        <v>0.006</v>
      </c>
      <c r="L33" s="140">
        <v>300</v>
      </c>
      <c r="M33" s="140" t="s">
        <v>159</v>
      </c>
      <c r="N33" s="140">
        <v>0.2</v>
      </c>
      <c r="O33" s="188">
        <v>270</v>
      </c>
    </row>
    <row r="34" spans="1:15" s="142" customFormat="1" ht="5.25" customHeight="1" thickBot="1">
      <c r="A34" s="151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52"/>
      <c r="O34" s="170"/>
    </row>
    <row r="35" spans="1:15" ht="12.75">
      <c r="A35" s="186" t="s">
        <v>914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69"/>
    </row>
    <row r="36" spans="1:29" s="142" customFormat="1" ht="12">
      <c r="A36" s="187" t="s">
        <v>808</v>
      </c>
      <c r="B36" s="140">
        <v>1.38</v>
      </c>
      <c r="C36" s="140">
        <v>1.19</v>
      </c>
      <c r="D36" s="140" t="s">
        <v>901</v>
      </c>
      <c r="E36" s="140" t="s">
        <v>833</v>
      </c>
      <c r="F36" s="140" t="s">
        <v>825</v>
      </c>
      <c r="G36" s="140">
        <v>0.036</v>
      </c>
      <c r="H36" s="140">
        <v>0.038</v>
      </c>
      <c r="I36" s="140">
        <v>0.04</v>
      </c>
      <c r="J36" s="140">
        <v>0.044</v>
      </c>
      <c r="K36" s="140">
        <v>0.5</v>
      </c>
      <c r="L36" s="150" t="s">
        <v>902</v>
      </c>
      <c r="M36" s="140">
        <v>5</v>
      </c>
      <c r="N36" s="148">
        <v>1.5</v>
      </c>
      <c r="O36" s="188">
        <v>200</v>
      </c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</row>
    <row r="37" spans="1:15" s="142" customFormat="1" ht="5.25" customHeight="1">
      <c r="A37" s="139"/>
      <c r="B37" s="140"/>
      <c r="C37" s="140"/>
      <c r="D37" s="140"/>
      <c r="E37" s="140"/>
      <c r="F37" s="140"/>
      <c r="G37" s="140"/>
      <c r="H37" s="140"/>
      <c r="I37" s="140"/>
      <c r="J37" s="140"/>
      <c r="K37" s="153"/>
      <c r="L37" s="140"/>
      <c r="M37" s="140"/>
      <c r="N37" s="148"/>
      <c r="O37" s="188"/>
    </row>
    <row r="38" spans="1:15" ht="12.75">
      <c r="A38" s="172" t="s">
        <v>853</v>
      </c>
      <c r="B38" s="140">
        <v>2.4</v>
      </c>
      <c r="C38" s="140">
        <v>0.6</v>
      </c>
      <c r="D38" s="140" t="s">
        <v>890</v>
      </c>
      <c r="E38" s="140">
        <v>35</v>
      </c>
      <c r="F38" s="140" t="s">
        <v>913</v>
      </c>
      <c r="G38" s="140">
        <v>0.034</v>
      </c>
      <c r="H38" s="140">
        <v>0.034</v>
      </c>
      <c r="I38" s="140">
        <v>0.035</v>
      </c>
      <c r="J38" s="140">
        <v>0.036</v>
      </c>
      <c r="K38" s="140">
        <v>0.006</v>
      </c>
      <c r="L38" s="140">
        <v>300</v>
      </c>
      <c r="M38" s="140" t="s">
        <v>159</v>
      </c>
      <c r="N38" s="140">
        <v>0.2</v>
      </c>
      <c r="O38" s="188">
        <v>270</v>
      </c>
    </row>
    <row r="39" spans="1:15" s="142" customFormat="1" ht="5.25" customHeight="1" thickBot="1">
      <c r="A39" s="151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52"/>
      <c r="O39" s="170"/>
    </row>
    <row r="40" spans="1:15" ht="12.75">
      <c r="A40" s="186" t="s">
        <v>915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69"/>
    </row>
    <row r="41" spans="1:29" s="142" customFormat="1" ht="12">
      <c r="A41" s="187" t="s">
        <v>808</v>
      </c>
      <c r="B41" s="140">
        <v>1.38</v>
      </c>
      <c r="C41" s="140">
        <v>1.19</v>
      </c>
      <c r="D41" s="140" t="s">
        <v>901</v>
      </c>
      <c r="E41" s="140" t="s">
        <v>833</v>
      </c>
      <c r="F41" s="140" t="s">
        <v>825</v>
      </c>
      <c r="G41" s="140">
        <v>0.036</v>
      </c>
      <c r="H41" s="140">
        <v>0.038</v>
      </c>
      <c r="I41" s="140">
        <v>0.04</v>
      </c>
      <c r="J41" s="140">
        <v>0.044</v>
      </c>
      <c r="K41" s="140">
        <v>0.5</v>
      </c>
      <c r="L41" s="150" t="s">
        <v>902</v>
      </c>
      <c r="M41" s="140">
        <v>5</v>
      </c>
      <c r="N41" s="148">
        <v>1.5</v>
      </c>
      <c r="O41" s="188">
        <v>200</v>
      </c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</row>
    <row r="42" spans="1:15" s="142" customFormat="1" ht="12.75" customHeight="1">
      <c r="A42" s="187" t="s">
        <v>814</v>
      </c>
      <c r="B42" s="140">
        <v>1.55</v>
      </c>
      <c r="C42" s="140">
        <v>1.18</v>
      </c>
      <c r="D42" s="140" t="s">
        <v>903</v>
      </c>
      <c r="E42" s="140" t="s">
        <v>832</v>
      </c>
      <c r="F42" s="140" t="s">
        <v>825</v>
      </c>
      <c r="G42" s="140">
        <v>0.034</v>
      </c>
      <c r="H42" s="140">
        <v>0.036</v>
      </c>
      <c r="I42" s="140">
        <v>0.038</v>
      </c>
      <c r="J42" s="140">
        <v>0.043</v>
      </c>
      <c r="K42" s="153">
        <v>0.5</v>
      </c>
      <c r="L42" s="140" t="s">
        <v>904</v>
      </c>
      <c r="M42" s="140" t="s">
        <v>159</v>
      </c>
      <c r="N42" s="148">
        <v>1</v>
      </c>
      <c r="O42" s="188">
        <v>270</v>
      </c>
    </row>
    <row r="43" spans="1:15" s="142" customFormat="1" ht="12.75" customHeight="1">
      <c r="A43" s="187" t="s">
        <v>905</v>
      </c>
      <c r="B43" s="140">
        <v>1.55</v>
      </c>
      <c r="C43" s="140">
        <v>1.18</v>
      </c>
      <c r="D43" s="140" t="s">
        <v>897</v>
      </c>
      <c r="E43" s="140" t="s">
        <v>832</v>
      </c>
      <c r="F43" s="140" t="s">
        <v>825</v>
      </c>
      <c r="G43" s="140">
        <v>0.036</v>
      </c>
      <c r="H43" s="140">
        <v>0.038</v>
      </c>
      <c r="I43" s="140">
        <v>0.04</v>
      </c>
      <c r="J43" s="140">
        <v>0.044</v>
      </c>
      <c r="K43" s="153">
        <v>0.5</v>
      </c>
      <c r="L43" s="140" t="s">
        <v>906</v>
      </c>
      <c r="M43" s="140" t="s">
        <v>159</v>
      </c>
      <c r="N43" s="148">
        <v>1</v>
      </c>
      <c r="O43" s="188">
        <v>270</v>
      </c>
    </row>
    <row r="44" spans="1:15" s="142" customFormat="1" ht="5.25" customHeight="1" thickBot="1">
      <c r="A44" s="154"/>
      <c r="B44" s="155"/>
      <c r="C44" s="155"/>
      <c r="D44" s="155"/>
      <c r="E44" s="155"/>
      <c r="F44" s="155"/>
      <c r="G44" s="155"/>
      <c r="H44" s="155"/>
      <c r="I44" s="155"/>
      <c r="J44" s="155"/>
      <c r="K44" s="156"/>
      <c r="L44" s="155"/>
      <c r="M44" s="155"/>
      <c r="N44" s="157"/>
      <c r="O44" s="171"/>
    </row>
    <row r="45" spans="1:15" ht="12.75">
      <c r="A45" s="186" t="s">
        <v>916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69"/>
    </row>
    <row r="46" spans="1:15" ht="12.75">
      <c r="A46" s="172" t="s">
        <v>853</v>
      </c>
      <c r="B46" s="140">
        <v>2.4</v>
      </c>
      <c r="C46" s="140">
        <v>0.6</v>
      </c>
      <c r="D46" s="140" t="s">
        <v>890</v>
      </c>
      <c r="E46" s="140">
        <v>35</v>
      </c>
      <c r="F46" s="140" t="s">
        <v>913</v>
      </c>
      <c r="G46" s="140">
        <v>0.034</v>
      </c>
      <c r="H46" s="140">
        <v>0.034</v>
      </c>
      <c r="I46" s="140">
        <v>0.035</v>
      </c>
      <c r="J46" s="140">
        <v>0.036</v>
      </c>
      <c r="K46" s="140">
        <v>0.006</v>
      </c>
      <c r="L46" s="140">
        <v>300</v>
      </c>
      <c r="M46" s="140" t="s">
        <v>159</v>
      </c>
      <c r="N46" s="140">
        <v>0.2</v>
      </c>
      <c r="O46" s="188">
        <v>270</v>
      </c>
    </row>
    <row r="47" spans="1:15" ht="12.75">
      <c r="A47" s="172" t="s">
        <v>911</v>
      </c>
      <c r="B47" s="140">
        <v>2.385</v>
      </c>
      <c r="C47" s="140">
        <v>0.57</v>
      </c>
      <c r="D47" s="140" t="s">
        <v>912</v>
      </c>
      <c r="E47" s="140">
        <v>36</v>
      </c>
      <c r="F47" s="140" t="s">
        <v>913</v>
      </c>
      <c r="G47" s="140">
        <v>0.034</v>
      </c>
      <c r="H47" s="140">
        <v>0.034</v>
      </c>
      <c r="I47" s="140">
        <v>0.035</v>
      </c>
      <c r="J47" s="140">
        <v>0.036</v>
      </c>
      <c r="K47" s="140">
        <v>0.006</v>
      </c>
      <c r="L47" s="140">
        <v>400</v>
      </c>
      <c r="M47" s="140" t="s">
        <v>159</v>
      </c>
      <c r="N47" s="140">
        <v>0.2</v>
      </c>
      <c r="O47" s="188">
        <v>330</v>
      </c>
    </row>
    <row r="48" spans="1:15" ht="12.75">
      <c r="A48" s="172" t="s">
        <v>917</v>
      </c>
      <c r="B48" s="140">
        <v>1.185</v>
      </c>
      <c r="C48" s="140">
        <v>0.585</v>
      </c>
      <c r="D48" s="140" t="s">
        <v>918</v>
      </c>
      <c r="E48" s="140">
        <v>38</v>
      </c>
      <c r="F48" s="140" t="s">
        <v>913</v>
      </c>
      <c r="G48" s="140">
        <v>0.034</v>
      </c>
      <c r="H48" s="140">
        <v>0.034</v>
      </c>
      <c r="I48" s="140">
        <v>0.035</v>
      </c>
      <c r="J48" s="140">
        <v>0.036</v>
      </c>
      <c r="K48" s="140">
        <v>0.006</v>
      </c>
      <c r="L48" s="140">
        <v>500</v>
      </c>
      <c r="M48" s="140" t="s">
        <v>159</v>
      </c>
      <c r="N48" s="140">
        <v>0.2</v>
      </c>
      <c r="O48" s="188">
        <v>420</v>
      </c>
    </row>
    <row r="49" spans="1:15" s="142" customFormat="1" ht="5.25" customHeight="1" thickBot="1">
      <c r="A49" s="154"/>
      <c r="B49" s="155"/>
      <c r="C49" s="155"/>
      <c r="D49" s="155"/>
      <c r="E49" s="155"/>
      <c r="F49" s="155"/>
      <c r="G49" s="155"/>
      <c r="H49" s="155"/>
      <c r="I49" s="155"/>
      <c r="J49" s="155"/>
      <c r="K49" s="156"/>
      <c r="L49" s="155"/>
      <c r="M49" s="155"/>
      <c r="N49" s="157"/>
      <c r="O49" s="171"/>
    </row>
    <row r="50" spans="1:15" ht="12.75">
      <c r="A50" s="186" t="s">
        <v>910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69"/>
    </row>
    <row r="51" spans="1:15" ht="12.75">
      <c r="A51" s="172" t="s">
        <v>853</v>
      </c>
      <c r="B51" s="140">
        <v>2.4</v>
      </c>
      <c r="C51" s="140">
        <v>0.6</v>
      </c>
      <c r="D51" s="140" t="s">
        <v>890</v>
      </c>
      <c r="E51" s="140">
        <v>35</v>
      </c>
      <c r="F51" s="140" t="s">
        <v>913</v>
      </c>
      <c r="G51" s="140">
        <v>0.034</v>
      </c>
      <c r="H51" s="140">
        <v>0.034</v>
      </c>
      <c r="I51" s="140">
        <v>0.035</v>
      </c>
      <c r="J51" s="140">
        <v>0.036</v>
      </c>
      <c r="K51" s="140">
        <v>0.006</v>
      </c>
      <c r="L51" s="140">
        <v>300</v>
      </c>
      <c r="M51" s="140" t="s">
        <v>159</v>
      </c>
      <c r="N51" s="140">
        <v>0.2</v>
      </c>
      <c r="O51" s="188">
        <v>270</v>
      </c>
    </row>
    <row r="52" spans="1:15" ht="12.75">
      <c r="A52" s="172" t="s">
        <v>911</v>
      </c>
      <c r="B52" s="140">
        <v>2.385</v>
      </c>
      <c r="C52" s="140">
        <v>0.57</v>
      </c>
      <c r="D52" s="140" t="s">
        <v>912</v>
      </c>
      <c r="E52" s="140">
        <v>36</v>
      </c>
      <c r="F52" s="140" t="s">
        <v>913</v>
      </c>
      <c r="G52" s="140">
        <v>0.034</v>
      </c>
      <c r="H52" s="140">
        <v>0.034</v>
      </c>
      <c r="I52" s="140">
        <v>0.035</v>
      </c>
      <c r="J52" s="140">
        <v>0.036</v>
      </c>
      <c r="K52" s="140">
        <v>0.006</v>
      </c>
      <c r="L52" s="140">
        <v>400</v>
      </c>
      <c r="M52" s="140" t="s">
        <v>159</v>
      </c>
      <c r="N52" s="140">
        <v>0.2</v>
      </c>
      <c r="O52" s="188">
        <v>330</v>
      </c>
    </row>
    <row r="53" spans="1:15" s="142" customFormat="1" ht="5.25" customHeight="1" thickBot="1">
      <c r="A53" s="154"/>
      <c r="B53" s="155"/>
      <c r="C53" s="155"/>
      <c r="D53" s="155"/>
      <c r="E53" s="155"/>
      <c r="F53" s="155"/>
      <c r="G53" s="155"/>
      <c r="H53" s="155"/>
      <c r="I53" s="155"/>
      <c r="J53" s="155"/>
      <c r="K53" s="156"/>
      <c r="L53" s="155"/>
      <c r="M53" s="155"/>
      <c r="N53" s="157"/>
      <c r="O53" s="171"/>
    </row>
    <row r="55" spans="1:9" ht="12.75">
      <c r="A55" s="178"/>
      <c r="C55" s="161" t="s">
        <v>834</v>
      </c>
      <c r="I55" s="182" t="s">
        <v>893</v>
      </c>
    </row>
    <row r="56" ht="3" customHeight="1"/>
    <row r="57" spans="1:9" ht="12.75">
      <c r="A57" s="173"/>
      <c r="C57" s="161" t="s">
        <v>854</v>
      </c>
      <c r="I57" s="182" t="s">
        <v>894</v>
      </c>
    </row>
    <row r="58" ht="3" customHeight="1"/>
    <row r="59" spans="1:9" ht="18" customHeight="1">
      <c r="A59" s="179" t="s">
        <v>862</v>
      </c>
      <c r="C59" s="161" t="s">
        <v>863</v>
      </c>
      <c r="I59" s="182" t="s">
        <v>895</v>
      </c>
    </row>
    <row r="60" spans="3:9" ht="13.5" customHeight="1">
      <c r="C60" s="161" t="s">
        <v>864</v>
      </c>
      <c r="I60" s="183" t="s">
        <v>896</v>
      </c>
    </row>
    <row r="61" ht="12.75">
      <c r="B61" s="180"/>
    </row>
  </sheetData>
  <sheetProtection/>
  <mergeCells count="1">
    <mergeCell ref="G2:J2"/>
  </mergeCells>
  <hyperlinks>
    <hyperlink ref="I60" r:id="rId1" display="www.isover.kz"/>
  </hyperlinks>
  <printOptions/>
  <pageMargins left="0.4" right="0.45" top="0.32" bottom="0.43" header="0.28" footer="0.33"/>
  <pageSetup fitToHeight="1" fitToWidth="1" horizontalDpi="600" verticalDpi="600" orientation="landscape" paperSize="9" scale="48" r:id="rId2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2"/>
  <sheetViews>
    <sheetView zoomScalePageLayoutView="0" workbookViewId="0" topLeftCell="A1">
      <selection activeCell="B75" sqref="B75"/>
    </sheetView>
  </sheetViews>
  <sheetFormatPr defaultColWidth="9.00390625" defaultRowHeight="12.75"/>
  <cols>
    <col min="1" max="1" width="68.625" style="0" customWidth="1"/>
  </cols>
  <sheetData>
    <row r="1" spans="1:2" ht="15.75">
      <c r="A1" s="331"/>
      <c r="B1" s="331"/>
    </row>
    <row r="2" spans="1:2" ht="12.75">
      <c r="A2" s="332" t="s">
        <v>925</v>
      </c>
      <c r="B2" s="332"/>
    </row>
    <row r="3" spans="1:2" ht="13.5" thickBot="1">
      <c r="A3" s="333"/>
      <c r="B3" s="333"/>
    </row>
    <row r="4" spans="1:2" ht="12.75">
      <c r="A4" s="225" t="s">
        <v>67</v>
      </c>
      <c r="B4" s="226" t="s">
        <v>926</v>
      </c>
    </row>
    <row r="5" spans="1:2" ht="12.75">
      <c r="A5" s="227" t="s">
        <v>85</v>
      </c>
      <c r="B5" s="228">
        <v>1.69</v>
      </c>
    </row>
    <row r="6" spans="1:2" ht="12.75">
      <c r="A6" s="229" t="s">
        <v>927</v>
      </c>
      <c r="B6" s="230">
        <v>1.51</v>
      </c>
    </row>
    <row r="7" spans="1:2" ht="12.75">
      <c r="A7" s="231" t="s">
        <v>928</v>
      </c>
      <c r="B7" s="228">
        <v>0.64</v>
      </c>
    </row>
    <row r="8" spans="1:2" ht="12.75">
      <c r="A8" s="229" t="s">
        <v>929</v>
      </c>
      <c r="B8" s="230">
        <v>0.52</v>
      </c>
    </row>
    <row r="9" spans="1:2" ht="12.75">
      <c r="A9" s="227" t="s">
        <v>930</v>
      </c>
      <c r="B9" s="228">
        <v>0.41</v>
      </c>
    </row>
    <row r="10" spans="1:2" ht="12.75">
      <c r="A10" s="229" t="s">
        <v>931</v>
      </c>
      <c r="B10" s="230">
        <v>0.29</v>
      </c>
    </row>
    <row r="11" spans="1:2" ht="12.75">
      <c r="A11" s="227" t="s">
        <v>932</v>
      </c>
      <c r="B11" s="228">
        <v>0.52</v>
      </c>
    </row>
    <row r="12" spans="1:2" ht="12.75">
      <c r="A12" s="229" t="s">
        <v>933</v>
      </c>
      <c r="B12" s="230">
        <v>0.42</v>
      </c>
    </row>
    <row r="13" spans="1:2" ht="12.75">
      <c r="A13" s="227" t="s">
        <v>934</v>
      </c>
      <c r="B13" s="228">
        <v>0.34</v>
      </c>
    </row>
    <row r="14" spans="1:2" ht="12.75">
      <c r="A14" s="229" t="s">
        <v>935</v>
      </c>
      <c r="B14" s="230">
        <v>0.26</v>
      </c>
    </row>
    <row r="15" spans="1:2" ht="12.75">
      <c r="A15" s="227" t="s">
        <v>936</v>
      </c>
      <c r="B15" s="228">
        <v>0.19</v>
      </c>
    </row>
    <row r="16" spans="1:2" ht="12.75">
      <c r="A16" s="229" t="s">
        <v>937</v>
      </c>
      <c r="B16" s="230">
        <v>0.52</v>
      </c>
    </row>
    <row r="17" spans="1:2" ht="12.75">
      <c r="A17" s="227" t="s">
        <v>938</v>
      </c>
      <c r="B17" s="228">
        <v>0.41</v>
      </c>
    </row>
    <row r="18" spans="1:2" ht="12.75">
      <c r="A18" s="229" t="s">
        <v>939</v>
      </c>
      <c r="B18" s="230">
        <v>0.33</v>
      </c>
    </row>
    <row r="19" spans="1:2" ht="12.75">
      <c r="A19" s="227" t="s">
        <v>940</v>
      </c>
      <c r="B19" s="228">
        <v>0.24</v>
      </c>
    </row>
    <row r="20" spans="1:2" ht="12.75">
      <c r="A20" s="229" t="s">
        <v>941</v>
      </c>
      <c r="B20" s="230">
        <v>0.2</v>
      </c>
    </row>
    <row r="21" spans="1:2" ht="12.75">
      <c r="A21" s="227" t="s">
        <v>942</v>
      </c>
      <c r="B21" s="228">
        <v>0.66</v>
      </c>
    </row>
    <row r="22" spans="1:2" ht="12.75">
      <c r="A22" s="229" t="s">
        <v>943</v>
      </c>
      <c r="B22" s="230">
        <v>0.58</v>
      </c>
    </row>
    <row r="23" spans="1:2" ht="12.75">
      <c r="A23" s="227" t="s">
        <v>944</v>
      </c>
      <c r="B23" s="228">
        <v>0.47</v>
      </c>
    </row>
    <row r="24" spans="1:2" ht="12.75">
      <c r="A24" s="229" t="s">
        <v>945</v>
      </c>
      <c r="B24" s="230">
        <v>0.36</v>
      </c>
    </row>
    <row r="25" spans="1:2" ht="12.75">
      <c r="A25" s="227" t="s">
        <v>946</v>
      </c>
      <c r="B25" s="228">
        <v>0.27</v>
      </c>
    </row>
    <row r="26" spans="1:2" ht="12.75">
      <c r="A26" s="229" t="s">
        <v>947</v>
      </c>
      <c r="B26" s="230">
        <v>0.21</v>
      </c>
    </row>
    <row r="27" spans="1:2" ht="12.75">
      <c r="A27" s="227" t="s">
        <v>948</v>
      </c>
      <c r="B27" s="228">
        <v>0.16</v>
      </c>
    </row>
    <row r="28" spans="1:2" ht="12.75">
      <c r="A28" s="229" t="s">
        <v>949</v>
      </c>
      <c r="B28" s="230">
        <v>0.14</v>
      </c>
    </row>
    <row r="29" spans="1:2" ht="12.75">
      <c r="A29" s="227" t="s">
        <v>950</v>
      </c>
      <c r="B29" s="228">
        <v>0.41</v>
      </c>
    </row>
    <row r="30" spans="1:2" ht="12.75">
      <c r="A30" s="229" t="s">
        <v>951</v>
      </c>
      <c r="B30" s="230">
        <v>0.33</v>
      </c>
    </row>
    <row r="31" spans="1:2" ht="12.75">
      <c r="A31" s="227" t="s">
        <v>952</v>
      </c>
      <c r="B31" s="228">
        <v>0.23</v>
      </c>
    </row>
    <row r="32" spans="1:2" ht="12.75">
      <c r="A32" s="229" t="s">
        <v>953</v>
      </c>
      <c r="B32" s="230">
        <v>0.28</v>
      </c>
    </row>
    <row r="33" spans="1:2" ht="12.75">
      <c r="A33" s="227" t="s">
        <v>954</v>
      </c>
      <c r="B33" s="228">
        <v>0.22</v>
      </c>
    </row>
    <row r="34" spans="1:2" ht="12.75">
      <c r="A34" s="229" t="s">
        <v>955</v>
      </c>
      <c r="B34" s="230">
        <v>0.49</v>
      </c>
    </row>
    <row r="35" spans="1:2" ht="12.75">
      <c r="A35" s="227" t="s">
        <v>956</v>
      </c>
      <c r="B35" s="228">
        <v>0.36</v>
      </c>
    </row>
    <row r="36" spans="1:2" ht="12.75">
      <c r="A36" s="229" t="s">
        <v>957</v>
      </c>
      <c r="B36" s="230">
        <v>0.27</v>
      </c>
    </row>
    <row r="37" spans="1:2" ht="12.75">
      <c r="A37" s="227" t="s">
        <v>958</v>
      </c>
      <c r="B37" s="228">
        <v>0.29</v>
      </c>
    </row>
    <row r="38" spans="1:2" ht="12.75">
      <c r="A38" s="229" t="s">
        <v>959</v>
      </c>
      <c r="B38" s="230">
        <v>0.22</v>
      </c>
    </row>
    <row r="39" spans="1:2" ht="12.75">
      <c r="A39" s="227" t="s">
        <v>960</v>
      </c>
      <c r="B39" s="228">
        <v>0.16</v>
      </c>
    </row>
    <row r="40" spans="1:2" ht="12.75">
      <c r="A40" s="229" t="s">
        <v>961</v>
      </c>
      <c r="B40" s="230">
        <v>0.12</v>
      </c>
    </row>
    <row r="41" spans="1:2" ht="12.75">
      <c r="A41" s="227" t="s">
        <v>962</v>
      </c>
      <c r="B41" s="228">
        <v>0.52</v>
      </c>
    </row>
    <row r="42" spans="1:2" ht="12.75">
      <c r="A42" s="229" t="s">
        <v>963</v>
      </c>
      <c r="B42" s="230">
        <v>0.41</v>
      </c>
    </row>
    <row r="43" spans="1:2" ht="12.75">
      <c r="A43" s="227" t="s">
        <v>964</v>
      </c>
      <c r="B43" s="228">
        <v>0.35</v>
      </c>
    </row>
    <row r="44" spans="1:2" ht="12.75">
      <c r="A44" s="229" t="s">
        <v>965</v>
      </c>
      <c r="B44" s="230">
        <v>0.29</v>
      </c>
    </row>
    <row r="45" spans="1:2" ht="12.75">
      <c r="A45" s="227" t="s">
        <v>968</v>
      </c>
      <c r="B45" s="228">
        <v>0.23</v>
      </c>
    </row>
    <row r="46" spans="1:2" ht="12.75">
      <c r="A46" s="229" t="s">
        <v>969</v>
      </c>
      <c r="B46" s="230">
        <v>0.47</v>
      </c>
    </row>
    <row r="47" spans="1:2" ht="12.75">
      <c r="A47" s="227" t="s">
        <v>970</v>
      </c>
      <c r="B47" s="228">
        <v>0.35</v>
      </c>
    </row>
    <row r="48" spans="1:2" ht="12.75">
      <c r="A48" s="229" t="s">
        <v>971</v>
      </c>
      <c r="B48" s="230">
        <v>0.29</v>
      </c>
    </row>
    <row r="49" spans="1:2" ht="12.75">
      <c r="A49" s="227" t="s">
        <v>972</v>
      </c>
      <c r="B49" s="228">
        <v>0.23</v>
      </c>
    </row>
    <row r="50" spans="1:2" ht="12.75">
      <c r="A50" s="229" t="s">
        <v>973</v>
      </c>
      <c r="B50" s="230">
        <v>0.17</v>
      </c>
    </row>
    <row r="51" spans="1:2" ht="12.75">
      <c r="A51" s="227" t="s">
        <v>974</v>
      </c>
      <c r="B51" s="228">
        <v>0.58</v>
      </c>
    </row>
    <row r="52" spans="1:2" ht="12.75">
      <c r="A52" s="229" t="s">
        <v>975</v>
      </c>
      <c r="B52" s="230">
        <v>0.47</v>
      </c>
    </row>
    <row r="53" spans="1:2" ht="12.75">
      <c r="A53" s="227" t="s">
        <v>976</v>
      </c>
      <c r="B53" s="228">
        <v>0.41</v>
      </c>
    </row>
    <row r="54" spans="1:2" ht="12.75">
      <c r="A54" s="229" t="s">
        <v>977</v>
      </c>
      <c r="B54" s="230">
        <v>0.35</v>
      </c>
    </row>
    <row r="55" spans="1:2" ht="12.75">
      <c r="A55" s="227" t="s">
        <v>978</v>
      </c>
      <c r="B55" s="228">
        <v>0.7</v>
      </c>
    </row>
    <row r="56" spans="1:2" ht="12.75">
      <c r="A56" s="229" t="s">
        <v>979</v>
      </c>
      <c r="B56" s="230">
        <v>0.58</v>
      </c>
    </row>
    <row r="57" spans="1:2" ht="12.75">
      <c r="A57" s="227" t="s">
        <v>980</v>
      </c>
      <c r="B57" s="228">
        <v>0.47</v>
      </c>
    </row>
    <row r="58" spans="1:2" ht="12.75">
      <c r="A58" s="229" t="s">
        <v>981</v>
      </c>
      <c r="B58" s="230">
        <v>0.35</v>
      </c>
    </row>
    <row r="59" spans="1:2" ht="12.75">
      <c r="A59" s="227" t="s">
        <v>982</v>
      </c>
      <c r="B59" s="228">
        <v>0.29</v>
      </c>
    </row>
    <row r="60" spans="1:2" ht="12.75">
      <c r="A60" s="229" t="s">
        <v>983</v>
      </c>
      <c r="B60" s="230">
        <v>0.47</v>
      </c>
    </row>
    <row r="61" spans="1:2" ht="12.75">
      <c r="A61" s="227" t="s">
        <v>984</v>
      </c>
      <c r="B61" s="228">
        <v>0.35</v>
      </c>
    </row>
    <row r="62" spans="1:2" ht="12.75">
      <c r="A62" s="229" t="s">
        <v>985</v>
      </c>
      <c r="B62" s="230">
        <v>0.24</v>
      </c>
    </row>
    <row r="63" spans="1:2" ht="12.75">
      <c r="A63" s="227" t="s">
        <v>986</v>
      </c>
      <c r="B63" s="228">
        <v>0.21</v>
      </c>
    </row>
    <row r="64" spans="1:2" ht="12.75">
      <c r="A64" s="229" t="s">
        <v>987</v>
      </c>
      <c r="B64" s="230">
        <v>0.14</v>
      </c>
    </row>
    <row r="65" spans="1:2" ht="12.75">
      <c r="A65" s="227" t="s">
        <v>988</v>
      </c>
      <c r="B65" s="228">
        <v>0.09</v>
      </c>
    </row>
    <row r="66" spans="1:2" ht="12.75">
      <c r="A66" s="229" t="s">
        <v>989</v>
      </c>
      <c r="B66" s="230">
        <v>0.08</v>
      </c>
    </row>
    <row r="67" spans="1:2" ht="12.75">
      <c r="A67" s="227" t="s">
        <v>990</v>
      </c>
      <c r="B67" s="228">
        <v>0.29</v>
      </c>
    </row>
    <row r="68" spans="1:2" ht="12.75">
      <c r="A68" s="229" t="s">
        <v>991</v>
      </c>
      <c r="B68" s="230">
        <v>0.21</v>
      </c>
    </row>
    <row r="69" spans="1:2" ht="12.75">
      <c r="A69" s="227" t="s">
        <v>992</v>
      </c>
      <c r="B69" s="228">
        <v>0.14</v>
      </c>
    </row>
    <row r="70" spans="1:2" ht="12.75">
      <c r="A70" s="229" t="s">
        <v>993</v>
      </c>
      <c r="B70" s="230">
        <v>0.11</v>
      </c>
    </row>
    <row r="71" spans="1:2" ht="12.75">
      <c r="A71" s="227" t="s">
        <v>994</v>
      </c>
      <c r="B71" s="228">
        <v>0.08</v>
      </c>
    </row>
    <row r="72" spans="1:2" ht="12.75">
      <c r="A72" s="229" t="s">
        <v>995</v>
      </c>
      <c r="B72" s="230">
        <v>0.29</v>
      </c>
    </row>
    <row r="73" spans="1:2" ht="12.75">
      <c r="A73" s="227" t="s">
        <v>996</v>
      </c>
      <c r="B73" s="228">
        <v>0.23</v>
      </c>
    </row>
    <row r="74" spans="1:2" ht="12.75">
      <c r="A74" s="229" t="s">
        <v>997</v>
      </c>
      <c r="B74" s="230">
        <v>0.17</v>
      </c>
    </row>
    <row r="75" spans="1:2" ht="12.75">
      <c r="A75" s="227" t="s">
        <v>998</v>
      </c>
      <c r="B75" s="228">
        <v>0.58</v>
      </c>
    </row>
    <row r="76" spans="1:2" ht="12.75">
      <c r="A76" s="229" t="s">
        <v>999</v>
      </c>
      <c r="B76" s="230">
        <v>0.52</v>
      </c>
    </row>
    <row r="77" spans="1:2" ht="12.75">
      <c r="A77" s="227" t="s">
        <v>1000</v>
      </c>
      <c r="B77" s="228">
        <v>0.47</v>
      </c>
    </row>
    <row r="78" spans="1:2" ht="12.75">
      <c r="A78" s="229" t="s">
        <v>1001</v>
      </c>
      <c r="B78" s="230">
        <v>0.41</v>
      </c>
    </row>
    <row r="79" spans="1:2" ht="12.75">
      <c r="A79" s="227" t="s">
        <v>1002</v>
      </c>
      <c r="B79" s="228">
        <v>0.35</v>
      </c>
    </row>
    <row r="80" spans="1:2" ht="12.75">
      <c r="A80" s="229" t="s">
        <v>1003</v>
      </c>
      <c r="B80" s="230">
        <v>0.21</v>
      </c>
    </row>
    <row r="81" spans="1:2" ht="12.75">
      <c r="A81" s="227" t="s">
        <v>1004</v>
      </c>
      <c r="B81" s="228">
        <v>0.16</v>
      </c>
    </row>
    <row r="82" spans="1:2" ht="12.75">
      <c r="A82" s="229" t="s">
        <v>1005</v>
      </c>
      <c r="B82" s="230">
        <v>0.14</v>
      </c>
    </row>
    <row r="83" spans="1:2" ht="12.75">
      <c r="A83" s="227" t="s">
        <v>1006</v>
      </c>
      <c r="B83" s="228">
        <v>0.12</v>
      </c>
    </row>
    <row r="84" spans="1:2" ht="12.75">
      <c r="A84" s="229" t="s">
        <v>1007</v>
      </c>
      <c r="B84" s="230">
        <v>0.09</v>
      </c>
    </row>
    <row r="85" spans="1:2" ht="12.75">
      <c r="A85" s="227" t="s">
        <v>1008</v>
      </c>
      <c r="B85" s="228">
        <v>0.35</v>
      </c>
    </row>
    <row r="86" spans="1:2" ht="12.75">
      <c r="A86" s="229" t="s">
        <v>1009</v>
      </c>
      <c r="B86" s="230">
        <v>0.23</v>
      </c>
    </row>
    <row r="87" spans="1:2" ht="12.75">
      <c r="A87" s="227" t="s">
        <v>198</v>
      </c>
      <c r="B87" s="228">
        <v>0.15</v>
      </c>
    </row>
    <row r="88" spans="1:2" ht="24">
      <c r="A88" s="229" t="s">
        <v>1010</v>
      </c>
      <c r="B88" s="230">
        <v>0.56</v>
      </c>
    </row>
    <row r="89" spans="1:2" ht="12.75">
      <c r="A89" s="227" t="s">
        <v>1012</v>
      </c>
      <c r="B89" s="228">
        <v>0.52</v>
      </c>
    </row>
    <row r="90" spans="1:2" ht="24">
      <c r="A90" s="229" t="s">
        <v>1013</v>
      </c>
      <c r="B90" s="230">
        <v>0.47</v>
      </c>
    </row>
    <row r="91" spans="1:2" ht="12.75">
      <c r="A91" s="227" t="s">
        <v>1014</v>
      </c>
      <c r="B91" s="228">
        <v>0.7</v>
      </c>
    </row>
    <row r="92" spans="1:2" ht="24">
      <c r="A92" s="229" t="s">
        <v>1015</v>
      </c>
      <c r="B92" s="230">
        <v>0.35</v>
      </c>
    </row>
    <row r="93" spans="1:2" ht="24">
      <c r="A93" s="227" t="s">
        <v>1016</v>
      </c>
      <c r="B93" s="228">
        <v>0.29</v>
      </c>
    </row>
    <row r="94" spans="1:2" ht="12.75">
      <c r="A94" s="229" t="s">
        <v>1017</v>
      </c>
      <c r="B94" s="230">
        <v>0.52</v>
      </c>
    </row>
    <row r="95" spans="1:2" ht="25.5">
      <c r="A95" s="227" t="s">
        <v>1018</v>
      </c>
      <c r="B95" s="228">
        <v>0.47</v>
      </c>
    </row>
    <row r="96" spans="1:2" ht="25.5">
      <c r="A96" s="229" t="s">
        <v>1019</v>
      </c>
      <c r="B96" s="230">
        <v>0.41</v>
      </c>
    </row>
    <row r="97" spans="1:2" ht="25.5">
      <c r="A97" s="227" t="s">
        <v>1020</v>
      </c>
      <c r="B97" s="228">
        <v>0.35</v>
      </c>
    </row>
    <row r="98" spans="1:2" ht="24">
      <c r="A98" s="229" t="s">
        <v>1021</v>
      </c>
      <c r="B98" s="230">
        <v>0.64</v>
      </c>
    </row>
    <row r="99" spans="1:2" ht="24">
      <c r="A99" s="227" t="s">
        <v>1022</v>
      </c>
      <c r="B99" s="228">
        <v>0.52</v>
      </c>
    </row>
    <row r="100" spans="1:2" ht="12.75">
      <c r="A100" s="229" t="s">
        <v>229</v>
      </c>
      <c r="B100" s="230">
        <v>3.49</v>
      </c>
    </row>
    <row r="101" spans="1:2" ht="12.75">
      <c r="A101" s="227" t="s">
        <v>231</v>
      </c>
      <c r="B101" s="228">
        <v>2.91</v>
      </c>
    </row>
    <row r="102" spans="1:2" ht="12.75">
      <c r="A102" s="229" t="s">
        <v>1023</v>
      </c>
      <c r="B102" s="230">
        <v>0.93</v>
      </c>
    </row>
    <row r="103" spans="1:2" ht="12.75">
      <c r="A103" s="227" t="s">
        <v>1024</v>
      </c>
      <c r="B103" s="228">
        <v>0.7</v>
      </c>
    </row>
    <row r="104" spans="1:2" ht="12.75">
      <c r="A104" s="229" t="s">
        <v>1025</v>
      </c>
      <c r="B104" s="230">
        <v>0.58</v>
      </c>
    </row>
    <row r="105" spans="1:2" ht="12.75">
      <c r="A105" s="227" t="s">
        <v>1026</v>
      </c>
      <c r="B105" s="228">
        <v>0.49</v>
      </c>
    </row>
    <row r="106" spans="1:2" ht="12.75">
      <c r="A106" s="229" t="s">
        <v>1027</v>
      </c>
      <c r="B106" s="230">
        <v>0.76</v>
      </c>
    </row>
    <row r="107" spans="1:2" ht="12.75">
      <c r="A107" s="227" t="s">
        <v>1028</v>
      </c>
      <c r="B107" s="228">
        <v>0.56</v>
      </c>
    </row>
    <row r="108" spans="1:2" ht="12.75">
      <c r="A108" s="229" t="s">
        <v>1029</v>
      </c>
      <c r="B108" s="230">
        <v>0.41</v>
      </c>
    </row>
    <row r="109" spans="1:2" ht="12.75">
      <c r="A109" s="227" t="s">
        <v>1030</v>
      </c>
      <c r="B109" s="228">
        <v>0.33</v>
      </c>
    </row>
    <row r="110" spans="1:2" ht="12.75">
      <c r="A110" s="229" t="s">
        <v>1031</v>
      </c>
      <c r="B110" s="230">
        <v>0.27</v>
      </c>
    </row>
    <row r="111" spans="1:2" ht="12.75">
      <c r="A111" s="227" t="s">
        <v>1032</v>
      </c>
      <c r="B111" s="228">
        <v>0.21</v>
      </c>
    </row>
    <row r="112" spans="1:2" ht="12.75">
      <c r="A112" s="229" t="s">
        <v>1033</v>
      </c>
      <c r="B112" s="230">
        <v>0.09</v>
      </c>
    </row>
    <row r="113" spans="1:2" ht="12.75">
      <c r="A113" s="227" t="s">
        <v>250</v>
      </c>
      <c r="B113" s="228">
        <v>0.18</v>
      </c>
    </row>
    <row r="114" spans="1:2" ht="12.75">
      <c r="A114" s="229" t="s">
        <v>252</v>
      </c>
      <c r="B114" s="230">
        <v>0.1</v>
      </c>
    </row>
    <row r="115" spans="1:2" ht="12.75">
      <c r="A115" s="227" t="s">
        <v>254</v>
      </c>
      <c r="B115" s="228">
        <v>0.23</v>
      </c>
    </row>
    <row r="116" spans="1:2" ht="12.75">
      <c r="A116" s="229" t="s">
        <v>1034</v>
      </c>
      <c r="B116" s="230">
        <v>0.12</v>
      </c>
    </row>
    <row r="117" spans="1:2" ht="12.75">
      <c r="A117" s="227" t="s">
        <v>258</v>
      </c>
      <c r="B117" s="228">
        <v>0.18</v>
      </c>
    </row>
    <row r="118" spans="1:2" ht="12.75">
      <c r="A118" s="229" t="s">
        <v>260</v>
      </c>
      <c r="B118" s="230">
        <v>0.13</v>
      </c>
    </row>
    <row r="119" spans="1:2" ht="24">
      <c r="A119" s="227" t="s">
        <v>1035</v>
      </c>
      <c r="B119" s="228">
        <v>0.15</v>
      </c>
    </row>
    <row r="120" spans="1:2" ht="24">
      <c r="A120" s="229" t="s">
        <v>1037</v>
      </c>
      <c r="B120" s="230">
        <v>0.13</v>
      </c>
    </row>
    <row r="121" spans="1:2" ht="24">
      <c r="A121" s="227" t="s">
        <v>1038</v>
      </c>
      <c r="B121" s="228">
        <v>0.11</v>
      </c>
    </row>
    <row r="122" spans="1:2" ht="24">
      <c r="A122" s="229" t="s">
        <v>1039</v>
      </c>
      <c r="B122" s="230">
        <v>0.08</v>
      </c>
    </row>
    <row r="123" spans="1:2" ht="24">
      <c r="A123" s="227" t="s">
        <v>1040</v>
      </c>
      <c r="B123" s="228">
        <v>0.06</v>
      </c>
    </row>
    <row r="124" spans="1:2" ht="24">
      <c r="A124" s="229" t="s">
        <v>1041</v>
      </c>
      <c r="B124" s="230">
        <v>0.16</v>
      </c>
    </row>
    <row r="125" spans="1:2" ht="24">
      <c r="A125" s="227" t="s">
        <v>1042</v>
      </c>
      <c r="B125" s="228">
        <v>0.12</v>
      </c>
    </row>
    <row r="126" spans="1:2" ht="24">
      <c r="A126" s="229" t="s">
        <v>1043</v>
      </c>
      <c r="B126" s="230">
        <v>0.08</v>
      </c>
    </row>
    <row r="127" spans="1:2" ht="24">
      <c r="A127" s="227" t="s">
        <v>1044</v>
      </c>
      <c r="B127" s="228">
        <v>0.07</v>
      </c>
    </row>
    <row r="128" spans="1:2" ht="12.75">
      <c r="A128" s="229" t="s">
        <v>1045</v>
      </c>
      <c r="B128" s="230">
        <v>0.07</v>
      </c>
    </row>
    <row r="129" spans="1:2" ht="12.75">
      <c r="A129" s="227" t="s">
        <v>1046</v>
      </c>
      <c r="B129" s="228">
        <v>0.06</v>
      </c>
    </row>
    <row r="130" spans="1:2" ht="12.75">
      <c r="A130" s="229" t="s">
        <v>1047</v>
      </c>
      <c r="B130" s="230">
        <v>0.064</v>
      </c>
    </row>
    <row r="131" spans="1:2" ht="12.75">
      <c r="A131" s="227" t="s">
        <v>1048</v>
      </c>
      <c r="B131" s="228">
        <v>0.052</v>
      </c>
    </row>
    <row r="132" spans="1:2" ht="12.75">
      <c r="A132" s="229" t="s">
        <v>280</v>
      </c>
      <c r="B132" s="230">
        <v>0.05</v>
      </c>
    </row>
    <row r="133" spans="1:2" ht="24">
      <c r="A133" s="227" t="s">
        <v>1049</v>
      </c>
      <c r="B133" s="228">
        <v>0.056</v>
      </c>
    </row>
    <row r="134" spans="1:2" ht="24">
      <c r="A134" s="229" t="s">
        <v>1051</v>
      </c>
      <c r="B134" s="230">
        <v>0.052</v>
      </c>
    </row>
    <row r="135" spans="1:2" ht="24">
      <c r="A135" s="227" t="s">
        <v>1052</v>
      </c>
      <c r="B135" s="228">
        <v>0.048</v>
      </c>
    </row>
    <row r="136" spans="1:2" ht="24">
      <c r="A136" s="229" t="s">
        <v>1053</v>
      </c>
      <c r="B136" s="230">
        <v>0.091</v>
      </c>
    </row>
    <row r="137" spans="1:2" ht="24">
      <c r="A137" s="227" t="s">
        <v>1054</v>
      </c>
      <c r="B137" s="228">
        <v>0.084</v>
      </c>
    </row>
    <row r="138" spans="1:2" ht="24">
      <c r="A138" s="229" t="s">
        <v>1055</v>
      </c>
      <c r="B138" s="230">
        <v>0.07</v>
      </c>
    </row>
    <row r="139" spans="1:2" ht="24">
      <c r="A139" s="227" t="s">
        <v>1056</v>
      </c>
      <c r="B139" s="228">
        <v>0.056</v>
      </c>
    </row>
    <row r="140" spans="1:2" ht="24">
      <c r="A140" s="229" t="s">
        <v>1057</v>
      </c>
      <c r="B140" s="230">
        <v>0.048</v>
      </c>
    </row>
    <row r="141" spans="1:2" ht="24">
      <c r="A141" s="227" t="s">
        <v>295</v>
      </c>
      <c r="B141" s="228">
        <v>0.064</v>
      </c>
    </row>
    <row r="142" spans="1:2" ht="24">
      <c r="A142" s="229" t="s">
        <v>1058</v>
      </c>
      <c r="B142" s="230">
        <v>0.07</v>
      </c>
    </row>
    <row r="143" spans="1:2" ht="24">
      <c r="A143" s="227" t="s">
        <v>1059</v>
      </c>
      <c r="B143" s="228">
        <v>0.056</v>
      </c>
    </row>
    <row r="144" spans="1:2" ht="24">
      <c r="A144" s="229" t="s">
        <v>300</v>
      </c>
      <c r="B144" s="230">
        <v>0.056</v>
      </c>
    </row>
    <row r="145" spans="1:2" ht="12.75">
      <c r="A145" s="227" t="s">
        <v>302</v>
      </c>
      <c r="B145" s="228">
        <v>0.061</v>
      </c>
    </row>
    <row r="146" spans="1:2" ht="12.75">
      <c r="A146" s="229" t="s">
        <v>1060</v>
      </c>
      <c r="B146" s="230">
        <v>0.05</v>
      </c>
    </row>
    <row r="147" spans="1:2" ht="12.75">
      <c r="A147" s="227" t="s">
        <v>1061</v>
      </c>
      <c r="B147" s="228">
        <v>0.041</v>
      </c>
    </row>
    <row r="148" spans="1:2" ht="12.75">
      <c r="A148" s="229" t="s">
        <v>1062</v>
      </c>
      <c r="B148" s="230">
        <v>0.038</v>
      </c>
    </row>
    <row r="149" spans="1:2" ht="12.75">
      <c r="A149" s="227" t="s">
        <v>1063</v>
      </c>
      <c r="B149" s="228">
        <v>0.052</v>
      </c>
    </row>
    <row r="150" spans="1:2" ht="12.75">
      <c r="A150" s="229" t="s">
        <v>1064</v>
      </c>
      <c r="B150" s="230">
        <v>0.041</v>
      </c>
    </row>
    <row r="151" spans="1:2" ht="12.75">
      <c r="A151" s="227" t="s">
        <v>1065</v>
      </c>
      <c r="B151" s="228">
        <v>0.041</v>
      </c>
    </row>
    <row r="152" spans="1:2" ht="12.75">
      <c r="A152" s="229" t="s">
        <v>1066</v>
      </c>
      <c r="B152" s="230">
        <v>0.035</v>
      </c>
    </row>
    <row r="153" spans="1:2" ht="12.75">
      <c r="A153" s="227" t="s">
        <v>1067</v>
      </c>
      <c r="B153" s="228">
        <v>0.029</v>
      </c>
    </row>
    <row r="154" spans="1:2" ht="24">
      <c r="A154" s="229" t="s">
        <v>1068</v>
      </c>
      <c r="B154" s="230">
        <v>0.047</v>
      </c>
    </row>
    <row r="155" spans="1:2" ht="24">
      <c r="A155" s="227" t="s">
        <v>1069</v>
      </c>
      <c r="B155" s="228">
        <v>0.043</v>
      </c>
    </row>
    <row r="156" spans="1:2" ht="24">
      <c r="A156" s="229" t="s">
        <v>1070</v>
      </c>
      <c r="B156" s="230">
        <v>0.041</v>
      </c>
    </row>
    <row r="157" spans="1:2" ht="24">
      <c r="A157" s="227" t="s">
        <v>1071</v>
      </c>
      <c r="B157" s="228">
        <v>0.038</v>
      </c>
    </row>
    <row r="158" spans="1:2" ht="12.75">
      <c r="A158" s="229" t="s">
        <v>1072</v>
      </c>
      <c r="B158" s="230">
        <v>0.041</v>
      </c>
    </row>
    <row r="159" spans="1:2" ht="12.75">
      <c r="A159" s="227" t="s">
        <v>1073</v>
      </c>
      <c r="B159" s="228">
        <v>0.035</v>
      </c>
    </row>
    <row r="160" spans="1:2" ht="12.75">
      <c r="A160" s="229" t="s">
        <v>1074</v>
      </c>
      <c r="B160" s="230">
        <v>0.076</v>
      </c>
    </row>
    <row r="161" spans="1:2" ht="12.75">
      <c r="A161" s="227" t="s">
        <v>1075</v>
      </c>
      <c r="B161" s="228">
        <v>0.064</v>
      </c>
    </row>
    <row r="162" spans="1:2" ht="12.75">
      <c r="A162" s="229" t="s">
        <v>1076</v>
      </c>
      <c r="B162" s="230">
        <v>0.18</v>
      </c>
    </row>
    <row r="163" spans="1:2" ht="12.75">
      <c r="A163" s="227" t="s">
        <v>1077</v>
      </c>
      <c r="B163" s="228">
        <v>0.14</v>
      </c>
    </row>
    <row r="164" spans="1:2" ht="12.75">
      <c r="A164" s="229" t="s">
        <v>1078</v>
      </c>
      <c r="B164" s="230">
        <v>0.12</v>
      </c>
    </row>
    <row r="165" spans="1:2" ht="12.75">
      <c r="A165" s="227" t="s">
        <v>1079</v>
      </c>
      <c r="B165" s="228">
        <v>0.108</v>
      </c>
    </row>
    <row r="166" spans="1:2" ht="12.75">
      <c r="A166" s="229" t="s">
        <v>1080</v>
      </c>
      <c r="B166" s="230">
        <v>0.099</v>
      </c>
    </row>
    <row r="167" spans="1:2" ht="12.75">
      <c r="A167" s="227" t="s">
        <v>1081</v>
      </c>
      <c r="B167" s="228">
        <v>0.16</v>
      </c>
    </row>
    <row r="168" spans="1:2" ht="12.75">
      <c r="A168" s="229" t="s">
        <v>1082</v>
      </c>
      <c r="B168" s="230">
        <v>0.13</v>
      </c>
    </row>
    <row r="169" spans="1:2" ht="12.75">
      <c r="A169" s="227" t="s">
        <v>1083</v>
      </c>
      <c r="B169" s="228">
        <v>0.11</v>
      </c>
    </row>
    <row r="170" spans="1:2" ht="24">
      <c r="A170" s="229" t="s">
        <v>1084</v>
      </c>
      <c r="B170" s="230">
        <v>0.18</v>
      </c>
    </row>
    <row r="171" spans="1:2" ht="24">
      <c r="A171" s="227" t="s">
        <v>1085</v>
      </c>
      <c r="B171" s="228">
        <v>0.15</v>
      </c>
    </row>
    <row r="172" spans="1:2" ht="24">
      <c r="A172" s="229" t="s">
        <v>1086</v>
      </c>
      <c r="B172" s="230">
        <v>1.122</v>
      </c>
    </row>
    <row r="173" spans="1:2" ht="12.75">
      <c r="A173" s="227" t="s">
        <v>1087</v>
      </c>
      <c r="B173" s="228">
        <v>0.11</v>
      </c>
    </row>
    <row r="174" spans="1:2" ht="12.75">
      <c r="A174" s="229" t="s">
        <v>1088</v>
      </c>
      <c r="B174" s="230">
        <v>0.076</v>
      </c>
    </row>
    <row r="175" spans="1:2" ht="12.75">
      <c r="A175" s="227" t="s">
        <v>1089</v>
      </c>
      <c r="B175" s="228">
        <v>0.064</v>
      </c>
    </row>
    <row r="176" spans="1:2" ht="12.75">
      <c r="A176" s="229" t="s">
        <v>1090</v>
      </c>
      <c r="B176" s="230">
        <v>0.076</v>
      </c>
    </row>
    <row r="177" spans="1:2" ht="12.75">
      <c r="A177" s="227" t="s">
        <v>1091</v>
      </c>
      <c r="B177" s="228">
        <v>0.064</v>
      </c>
    </row>
    <row r="178" spans="1:2" ht="12.75">
      <c r="A178" s="229" t="s">
        <v>351</v>
      </c>
      <c r="B178" s="230">
        <v>0.35</v>
      </c>
    </row>
    <row r="179" spans="1:2" ht="12.75">
      <c r="A179" s="227" t="s">
        <v>1092</v>
      </c>
      <c r="B179" s="228">
        <v>0.11</v>
      </c>
    </row>
    <row r="180" spans="1:2" ht="12.75">
      <c r="A180" s="229" t="s">
        <v>1093</v>
      </c>
      <c r="B180" s="230">
        <v>0.09</v>
      </c>
    </row>
    <row r="181" spans="1:2" ht="12.75">
      <c r="A181" s="227" t="s">
        <v>1094</v>
      </c>
      <c r="B181" s="228">
        <v>0.07</v>
      </c>
    </row>
    <row r="182" spans="1:2" ht="12.75">
      <c r="A182" s="229" t="s">
        <v>1095</v>
      </c>
      <c r="B182" s="230">
        <v>0.35</v>
      </c>
    </row>
    <row r="183" spans="1:2" ht="12.75">
      <c r="A183" s="227" t="s">
        <v>1096</v>
      </c>
      <c r="B183" s="228">
        <v>0.23</v>
      </c>
    </row>
    <row r="184" spans="1:2" ht="24">
      <c r="A184" s="229" t="s">
        <v>1097</v>
      </c>
      <c r="B184" s="230">
        <v>0.27</v>
      </c>
    </row>
    <row r="185" spans="1:2" ht="24">
      <c r="A185" s="227" t="s">
        <v>1098</v>
      </c>
      <c r="B185" s="228">
        <v>0.22</v>
      </c>
    </row>
    <row r="186" spans="1:2" ht="24">
      <c r="A186" s="229" t="s">
        <v>1099</v>
      </c>
      <c r="B186" s="230">
        <v>0.17</v>
      </c>
    </row>
    <row r="187" spans="1:2" ht="12.75">
      <c r="A187" s="227" t="s">
        <v>369</v>
      </c>
      <c r="B187" s="228">
        <v>1.05</v>
      </c>
    </row>
    <row r="188" spans="1:2" ht="24">
      <c r="A188" s="229" t="s">
        <v>1100</v>
      </c>
      <c r="B188" s="230">
        <v>0.111</v>
      </c>
    </row>
    <row r="189" spans="1:2" ht="24">
      <c r="A189" s="227" t="s">
        <v>1101</v>
      </c>
      <c r="B189" s="228">
        <v>0.087</v>
      </c>
    </row>
    <row r="190" spans="1:2" ht="12.75">
      <c r="A190" s="229" t="s">
        <v>374</v>
      </c>
      <c r="B190" s="230">
        <v>0.17</v>
      </c>
    </row>
    <row r="191" spans="1:2" ht="12.75">
      <c r="A191" s="227" t="s">
        <v>1102</v>
      </c>
      <c r="B191" s="228">
        <v>0.38</v>
      </c>
    </row>
    <row r="192" spans="1:2" ht="12.75">
      <c r="A192" s="229" t="s">
        <v>0</v>
      </c>
      <c r="B192" s="230">
        <v>0.33</v>
      </c>
    </row>
    <row r="193" spans="1:2" ht="24">
      <c r="A193" s="227" t="s">
        <v>1</v>
      </c>
      <c r="B193" s="228">
        <v>0.35</v>
      </c>
    </row>
    <row r="194" spans="1:2" ht="24">
      <c r="A194" s="229" t="s">
        <v>2</v>
      </c>
      <c r="B194" s="230">
        <v>0.29</v>
      </c>
    </row>
    <row r="195" spans="1:2" ht="24">
      <c r="A195" s="227" t="s">
        <v>3</v>
      </c>
      <c r="B195" s="228">
        <v>0.23</v>
      </c>
    </row>
    <row r="196" spans="1:2" ht="12.75">
      <c r="A196" s="229" t="s">
        <v>386</v>
      </c>
      <c r="B196" s="230">
        <v>58</v>
      </c>
    </row>
    <row r="197" spans="1:2" ht="12.75">
      <c r="A197" s="227" t="s">
        <v>388</v>
      </c>
      <c r="B197" s="228">
        <v>50</v>
      </c>
    </row>
    <row r="198" spans="1:2" ht="12.75">
      <c r="A198" s="229" t="s">
        <v>390</v>
      </c>
      <c r="B198" s="230">
        <v>221</v>
      </c>
    </row>
    <row r="199" spans="1:2" ht="12.75">
      <c r="A199" s="227" t="s">
        <v>392</v>
      </c>
      <c r="B199" s="228">
        <v>407</v>
      </c>
    </row>
    <row r="200" spans="1:2" ht="13.5" thickBot="1">
      <c r="A200" s="232" t="s">
        <v>394</v>
      </c>
      <c r="B200" s="233">
        <v>0.76</v>
      </c>
    </row>
    <row r="201" spans="1:2" ht="12.75">
      <c r="A201" s="334" t="s">
        <v>4</v>
      </c>
      <c r="B201" s="334"/>
    </row>
    <row r="202" ht="15.75">
      <c r="A202" s="234"/>
    </row>
  </sheetData>
  <sheetProtection/>
  <mergeCells count="4">
    <mergeCell ref="A1:B1"/>
    <mergeCell ref="A2:B2"/>
    <mergeCell ref="A3:B3"/>
    <mergeCell ref="A201:B201"/>
  </mergeCells>
  <hyperlinks>
    <hyperlink ref="A2:B2" r:id="rId1" display="Коэффициенты теплопроводности материалов (по СНиП II-3-79*)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6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10.875" style="0" customWidth="1"/>
  </cols>
  <sheetData>
    <row r="1" spans="1:9" ht="15">
      <c r="A1" s="339" t="s">
        <v>719</v>
      </c>
      <c r="B1" s="339"/>
      <c r="C1" s="339"/>
      <c r="D1" s="339"/>
      <c r="E1" s="339"/>
      <c r="F1" s="339"/>
      <c r="G1" s="339"/>
      <c r="H1" s="339"/>
      <c r="I1" s="339"/>
    </row>
    <row r="3" spans="1:256" ht="145.5" customHeight="1">
      <c r="A3" s="340" t="s">
        <v>8</v>
      </c>
      <c r="B3" s="340"/>
      <c r="C3" s="340"/>
      <c r="D3" s="340"/>
      <c r="E3" s="340"/>
      <c r="F3" s="340"/>
      <c r="G3" s="340"/>
      <c r="H3" s="340"/>
      <c r="I3" s="340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  <c r="BE3" s="336"/>
      <c r="BF3" s="336"/>
      <c r="BG3" s="336"/>
      <c r="BH3" s="336"/>
      <c r="BI3" s="336"/>
      <c r="BJ3" s="336"/>
      <c r="BK3" s="336"/>
      <c r="BL3" s="336"/>
      <c r="BM3" s="336"/>
      <c r="BN3" s="336"/>
      <c r="BO3" s="336"/>
      <c r="BP3" s="336"/>
      <c r="BQ3" s="336"/>
      <c r="BR3" s="336"/>
      <c r="BS3" s="336"/>
      <c r="BT3" s="336"/>
      <c r="BU3" s="336"/>
      <c r="BV3" s="336"/>
      <c r="BW3" s="336"/>
      <c r="BX3" s="336"/>
      <c r="BY3" s="336"/>
      <c r="BZ3" s="336"/>
      <c r="CA3" s="336"/>
      <c r="CB3" s="336"/>
      <c r="CC3" s="336"/>
      <c r="CD3" s="336"/>
      <c r="CE3" s="336"/>
      <c r="CF3" s="336"/>
      <c r="CG3" s="336"/>
      <c r="CH3" s="336"/>
      <c r="CI3" s="336"/>
      <c r="CJ3" s="336"/>
      <c r="CK3" s="336"/>
      <c r="CL3" s="336"/>
      <c r="CM3" s="336"/>
      <c r="CN3" s="336"/>
      <c r="CO3" s="336"/>
      <c r="CP3" s="336"/>
      <c r="CQ3" s="336"/>
      <c r="CR3" s="336"/>
      <c r="CS3" s="336"/>
      <c r="CT3" s="336"/>
      <c r="CU3" s="336"/>
      <c r="CV3" s="336"/>
      <c r="CW3" s="336"/>
      <c r="CX3" s="336"/>
      <c r="CY3" s="336"/>
      <c r="CZ3" s="336"/>
      <c r="DA3" s="336"/>
      <c r="DB3" s="336"/>
      <c r="DC3" s="336"/>
      <c r="DD3" s="336"/>
      <c r="DE3" s="336"/>
      <c r="DF3" s="336"/>
      <c r="DG3" s="336"/>
      <c r="DH3" s="336"/>
      <c r="DI3" s="336"/>
      <c r="DJ3" s="336"/>
      <c r="DK3" s="336"/>
      <c r="DL3" s="336"/>
      <c r="DM3" s="336"/>
      <c r="DN3" s="336"/>
      <c r="DO3" s="336"/>
      <c r="DP3" s="336"/>
      <c r="DQ3" s="336"/>
      <c r="DR3" s="336"/>
      <c r="DS3" s="336"/>
      <c r="DT3" s="336"/>
      <c r="DU3" s="336"/>
      <c r="DV3" s="336"/>
      <c r="DW3" s="336"/>
      <c r="DX3" s="336"/>
      <c r="DY3" s="336"/>
      <c r="DZ3" s="336"/>
      <c r="EA3" s="336"/>
      <c r="EB3" s="336"/>
      <c r="EC3" s="336"/>
      <c r="ED3" s="336"/>
      <c r="EE3" s="336"/>
      <c r="EF3" s="336"/>
      <c r="EG3" s="336"/>
      <c r="EH3" s="336"/>
      <c r="EI3" s="336"/>
      <c r="EJ3" s="336"/>
      <c r="EK3" s="336"/>
      <c r="EL3" s="336"/>
      <c r="EM3" s="336"/>
      <c r="EN3" s="336"/>
      <c r="EO3" s="336"/>
      <c r="EP3" s="336"/>
      <c r="EQ3" s="336"/>
      <c r="ER3" s="336"/>
      <c r="ES3" s="336"/>
      <c r="ET3" s="336"/>
      <c r="EU3" s="336"/>
      <c r="EV3" s="336"/>
      <c r="EW3" s="336"/>
      <c r="EX3" s="336"/>
      <c r="EY3" s="336"/>
      <c r="EZ3" s="336"/>
      <c r="FA3" s="336"/>
      <c r="FB3" s="336"/>
      <c r="FC3" s="336"/>
      <c r="FD3" s="336"/>
      <c r="FE3" s="336"/>
      <c r="FF3" s="336"/>
      <c r="FG3" s="336"/>
      <c r="FH3" s="336"/>
      <c r="FI3" s="336"/>
      <c r="FJ3" s="336"/>
      <c r="FK3" s="336"/>
      <c r="FL3" s="336"/>
      <c r="FM3" s="336"/>
      <c r="FN3" s="336"/>
      <c r="FO3" s="336"/>
      <c r="FP3" s="336"/>
      <c r="FQ3" s="336"/>
      <c r="FR3" s="336"/>
      <c r="FS3" s="336"/>
      <c r="FT3" s="336"/>
      <c r="FU3" s="336"/>
      <c r="FV3" s="336"/>
      <c r="FW3" s="336"/>
      <c r="FX3" s="336"/>
      <c r="FY3" s="336"/>
      <c r="FZ3" s="336"/>
      <c r="GA3" s="336"/>
      <c r="GB3" s="336"/>
      <c r="GC3" s="336"/>
      <c r="GD3" s="336"/>
      <c r="GE3" s="336"/>
      <c r="GF3" s="336"/>
      <c r="GG3" s="336"/>
      <c r="GH3" s="336"/>
      <c r="GI3" s="336"/>
      <c r="GJ3" s="336"/>
      <c r="GK3" s="336"/>
      <c r="GL3" s="336"/>
      <c r="GM3" s="336"/>
      <c r="GN3" s="336"/>
      <c r="GO3" s="336"/>
      <c r="GP3" s="336"/>
      <c r="GQ3" s="336"/>
      <c r="GR3" s="336"/>
      <c r="GS3" s="336"/>
      <c r="GT3" s="336"/>
      <c r="GU3" s="336"/>
      <c r="GV3" s="336"/>
      <c r="GW3" s="336"/>
      <c r="GX3" s="336"/>
      <c r="GY3" s="336"/>
      <c r="GZ3" s="336"/>
      <c r="HA3" s="336"/>
      <c r="HB3" s="336"/>
      <c r="HC3" s="336"/>
      <c r="HD3" s="336"/>
      <c r="HE3" s="336"/>
      <c r="HF3" s="336"/>
      <c r="HG3" s="336"/>
      <c r="HH3" s="336"/>
      <c r="HI3" s="336"/>
      <c r="HJ3" s="336"/>
      <c r="HK3" s="336"/>
      <c r="HL3" s="336"/>
      <c r="HM3" s="336"/>
      <c r="HN3" s="336"/>
      <c r="HO3" s="336"/>
      <c r="HP3" s="336"/>
      <c r="HQ3" s="336"/>
      <c r="HR3" s="336"/>
      <c r="HS3" s="336"/>
      <c r="HT3" s="336"/>
      <c r="HU3" s="336"/>
      <c r="HV3" s="336"/>
      <c r="HW3" s="336"/>
      <c r="HX3" s="336"/>
      <c r="HY3" s="336"/>
      <c r="HZ3" s="336"/>
      <c r="IA3" s="336"/>
      <c r="IB3" s="336"/>
      <c r="IC3" s="336"/>
      <c r="ID3" s="336"/>
      <c r="IE3" s="336"/>
      <c r="IF3" s="336"/>
      <c r="IG3" s="336"/>
      <c r="IH3" s="336"/>
      <c r="II3" s="336"/>
      <c r="IJ3" s="336"/>
      <c r="IK3" s="336"/>
      <c r="IL3" s="336"/>
      <c r="IM3" s="336"/>
      <c r="IN3" s="336"/>
      <c r="IO3" s="336"/>
      <c r="IP3" s="336"/>
      <c r="IQ3" s="336"/>
      <c r="IR3" s="336"/>
      <c r="IS3" s="336"/>
      <c r="IT3" s="336"/>
      <c r="IU3" s="336"/>
      <c r="IV3" s="336"/>
    </row>
    <row r="4" spans="1:9" s="18" customFormat="1" ht="131.25" customHeight="1">
      <c r="A4" s="337" t="s">
        <v>1036</v>
      </c>
      <c r="B4" s="337"/>
      <c r="C4" s="337"/>
      <c r="D4" s="337"/>
      <c r="E4" s="337"/>
      <c r="F4" s="337"/>
      <c r="G4" s="337"/>
      <c r="H4" s="337"/>
      <c r="I4" s="337"/>
    </row>
    <row r="5" spans="1:9" s="18" customFormat="1" ht="12.75">
      <c r="A5" s="174"/>
      <c r="B5" s="174"/>
      <c r="C5" s="174"/>
      <c r="D5" s="174"/>
      <c r="E5" s="174"/>
      <c r="F5" s="174"/>
      <c r="G5" s="174"/>
      <c r="H5" s="174"/>
      <c r="I5" s="174"/>
    </row>
    <row r="6" spans="1:9" ht="15">
      <c r="A6" s="341" t="s">
        <v>720</v>
      </c>
      <c r="B6" s="341"/>
      <c r="C6" s="341"/>
      <c r="D6" s="341"/>
      <c r="E6" s="341"/>
      <c r="F6" s="341"/>
      <c r="G6" s="341"/>
      <c r="H6" s="341"/>
      <c r="I6" s="341"/>
    </row>
    <row r="7" spans="1:9" ht="12.75">
      <c r="A7" s="338"/>
      <c r="B7" s="338"/>
      <c r="C7" s="338"/>
      <c r="D7" s="338"/>
      <c r="E7" s="338"/>
      <c r="F7" s="338"/>
      <c r="G7" s="338"/>
      <c r="H7" s="338"/>
      <c r="I7" s="338"/>
    </row>
    <row r="8" spans="1:9" ht="12.75">
      <c r="A8" s="163" t="s">
        <v>84</v>
      </c>
      <c r="B8" s="164" t="s">
        <v>784</v>
      </c>
      <c r="C8" s="113"/>
      <c r="D8" s="163"/>
      <c r="E8" s="113"/>
      <c r="F8" s="113"/>
      <c r="G8" s="113"/>
      <c r="H8" s="113"/>
      <c r="I8" s="113"/>
    </row>
    <row r="9" spans="1:9" ht="12.75">
      <c r="A9" s="338"/>
      <c r="B9" s="338"/>
      <c r="C9" s="338"/>
      <c r="D9" s="338"/>
      <c r="E9" s="338"/>
      <c r="F9" s="338"/>
      <c r="G9" s="338"/>
      <c r="H9" s="338"/>
      <c r="I9" s="338"/>
    </row>
    <row r="10" spans="1:9" ht="12.75">
      <c r="A10" s="163" t="s">
        <v>86</v>
      </c>
      <c r="B10" s="164" t="s">
        <v>721</v>
      </c>
      <c r="C10" s="113"/>
      <c r="D10" s="113"/>
      <c r="E10" s="113"/>
      <c r="F10" s="113"/>
      <c r="G10" s="113"/>
      <c r="H10" s="113"/>
      <c r="I10" s="113"/>
    </row>
    <row r="11" spans="1:9" ht="12.75">
      <c r="A11" s="338"/>
      <c r="B11" s="338"/>
      <c r="C11" s="338"/>
      <c r="D11" s="338"/>
      <c r="E11" s="338"/>
      <c r="F11" s="338"/>
      <c r="G11" s="338"/>
      <c r="H11" s="338"/>
      <c r="I11" s="338"/>
    </row>
    <row r="12" spans="1:9" ht="12.75">
      <c r="A12" s="163" t="s">
        <v>90</v>
      </c>
      <c r="B12" s="164" t="s">
        <v>722</v>
      </c>
      <c r="C12" s="113"/>
      <c r="D12" s="113"/>
      <c r="E12" s="113"/>
      <c r="F12" s="113"/>
      <c r="G12" s="113"/>
      <c r="H12" s="113"/>
      <c r="I12" s="113"/>
    </row>
    <row r="13" spans="1:9" ht="12.75">
      <c r="A13" s="338"/>
      <c r="B13" s="338"/>
      <c r="C13" s="338"/>
      <c r="D13" s="338"/>
      <c r="E13" s="338"/>
      <c r="F13" s="338"/>
      <c r="G13" s="338"/>
      <c r="H13" s="338"/>
      <c r="I13" s="338"/>
    </row>
    <row r="14" spans="1:2" ht="15.75">
      <c r="A14" s="1" t="s">
        <v>92</v>
      </c>
      <c r="B14" s="102" t="s">
        <v>728</v>
      </c>
    </row>
    <row r="15" spans="1:2" ht="12.75">
      <c r="A15" s="1"/>
      <c r="B15" s="102" t="s">
        <v>757</v>
      </c>
    </row>
    <row r="16" spans="1:9" ht="12.75">
      <c r="A16" s="335"/>
      <c r="B16" s="335"/>
      <c r="C16" s="335"/>
      <c r="D16" s="335"/>
      <c r="E16" s="335"/>
      <c r="F16" s="335"/>
      <c r="G16" s="335"/>
      <c r="H16" s="335"/>
      <c r="I16" s="335"/>
    </row>
    <row r="17" spans="1:2" ht="15.75">
      <c r="A17" s="1" t="s">
        <v>52</v>
      </c>
      <c r="B17" s="102" t="s">
        <v>723</v>
      </c>
    </row>
    <row r="18" spans="1:2" ht="12.75">
      <c r="A18" s="1"/>
      <c r="B18" s="102" t="s">
        <v>724</v>
      </c>
    </row>
    <row r="19" spans="1:9" ht="12.75">
      <c r="A19" s="335"/>
      <c r="B19" s="335"/>
      <c r="C19" s="335"/>
      <c r="D19" s="335"/>
      <c r="E19" s="335"/>
      <c r="F19" s="335"/>
      <c r="G19" s="335"/>
      <c r="H19" s="335"/>
      <c r="I19" s="335"/>
    </row>
    <row r="20" spans="1:2" ht="12.75">
      <c r="A20" s="1" t="s">
        <v>53</v>
      </c>
      <c r="B20" s="102" t="s">
        <v>725</v>
      </c>
    </row>
    <row r="21" spans="1:2" ht="15.75">
      <c r="A21" s="1"/>
      <c r="B21" s="102" t="s">
        <v>726</v>
      </c>
    </row>
    <row r="22" spans="1:2" ht="12.75">
      <c r="A22" s="1"/>
      <c r="B22" s="102" t="s">
        <v>729</v>
      </c>
    </row>
    <row r="23" spans="1:2" ht="12.75">
      <c r="A23" s="1"/>
      <c r="B23" s="102" t="s">
        <v>727</v>
      </c>
    </row>
    <row r="24" spans="1:9" ht="12.75">
      <c r="A24" s="335"/>
      <c r="B24" s="335"/>
      <c r="C24" s="335"/>
      <c r="D24" s="335"/>
      <c r="E24" s="335"/>
      <c r="F24" s="335"/>
      <c r="G24" s="335"/>
      <c r="H24" s="335"/>
      <c r="I24" s="335"/>
    </row>
    <row r="25" spans="1:2" ht="12.75">
      <c r="A25" s="1"/>
      <c r="B25" s="19" t="s">
        <v>731</v>
      </c>
    </row>
    <row r="26" spans="1:2" ht="12.75">
      <c r="A26" s="1"/>
      <c r="B26" s="19" t="s">
        <v>734</v>
      </c>
    </row>
    <row r="27" spans="1:9" ht="12.75">
      <c r="A27" s="335"/>
      <c r="B27" s="335"/>
      <c r="C27" s="335"/>
      <c r="D27" s="335"/>
      <c r="E27" s="335"/>
      <c r="F27" s="335"/>
      <c r="G27" s="335"/>
      <c r="H27" s="335"/>
      <c r="I27" s="335"/>
    </row>
    <row r="28" spans="1:2" ht="12.75">
      <c r="A28" s="1" t="s">
        <v>54</v>
      </c>
      <c r="B28" s="102" t="s">
        <v>732</v>
      </c>
    </row>
    <row r="29" spans="1:9" ht="12.75">
      <c r="A29" s="335"/>
      <c r="B29" s="335"/>
      <c r="C29" s="335"/>
      <c r="D29" s="335"/>
      <c r="E29" s="335"/>
      <c r="F29" s="335"/>
      <c r="G29" s="335"/>
      <c r="H29" s="335"/>
      <c r="I29" s="335"/>
    </row>
    <row r="30" spans="1:2" ht="12.75">
      <c r="A30" s="1" t="s">
        <v>55</v>
      </c>
      <c r="B30" s="102" t="s">
        <v>733</v>
      </c>
    </row>
    <row r="31" spans="1:2" ht="12.75">
      <c r="A31" s="1"/>
      <c r="B31" s="102" t="s">
        <v>735</v>
      </c>
    </row>
    <row r="32" spans="1:2" ht="12.75">
      <c r="A32" s="1"/>
      <c r="B32" s="102" t="s">
        <v>851</v>
      </c>
    </row>
    <row r="33" spans="1:2" ht="14.25">
      <c r="A33" s="1"/>
      <c r="B33" s="102" t="s">
        <v>737</v>
      </c>
    </row>
    <row r="34" spans="1:2" ht="12.75">
      <c r="A34" s="1"/>
      <c r="B34" s="102" t="s">
        <v>738</v>
      </c>
    </row>
    <row r="35" spans="1:9" ht="12.75">
      <c r="A35" s="335"/>
      <c r="B35" s="335"/>
      <c r="C35" s="335"/>
      <c r="D35" s="335"/>
      <c r="E35" s="335"/>
      <c r="F35" s="335"/>
      <c r="G35" s="335"/>
      <c r="H35" s="335"/>
      <c r="I35" s="335"/>
    </row>
    <row r="36" spans="1:2" ht="12.75">
      <c r="A36" s="1" t="s">
        <v>56</v>
      </c>
      <c r="B36" s="102" t="s">
        <v>739</v>
      </c>
    </row>
    <row r="37" spans="1:2" ht="15.75">
      <c r="A37" s="1"/>
      <c r="B37" s="102" t="s">
        <v>758</v>
      </c>
    </row>
    <row r="38" spans="1:9" ht="12.75">
      <c r="A38" s="335"/>
      <c r="B38" s="335"/>
      <c r="C38" s="335"/>
      <c r="D38" s="335"/>
      <c r="E38" s="335"/>
      <c r="F38" s="335"/>
      <c r="G38" s="335"/>
      <c r="H38" s="335"/>
      <c r="I38" s="335"/>
    </row>
    <row r="39" spans="1:2" ht="12.75">
      <c r="A39" s="1" t="s">
        <v>57</v>
      </c>
      <c r="B39" s="102" t="s">
        <v>772</v>
      </c>
    </row>
    <row r="40" spans="1:2" ht="12.75">
      <c r="A40" s="1"/>
      <c r="B40" s="102" t="s">
        <v>759</v>
      </c>
    </row>
    <row r="41" spans="1:2" ht="12.75">
      <c r="A41" s="1"/>
      <c r="B41" s="102" t="s">
        <v>760</v>
      </c>
    </row>
    <row r="42" spans="1:9" ht="12.75">
      <c r="A42" s="335"/>
      <c r="B42" s="335"/>
      <c r="C42" s="335"/>
      <c r="D42" s="335"/>
      <c r="E42" s="335"/>
      <c r="F42" s="335"/>
      <c r="G42" s="335"/>
      <c r="H42" s="335"/>
      <c r="I42" s="335"/>
    </row>
    <row r="43" spans="1:2" ht="12.75">
      <c r="A43" s="1" t="s">
        <v>95</v>
      </c>
      <c r="B43" s="102" t="s">
        <v>852</v>
      </c>
    </row>
    <row r="44" ht="12.75">
      <c r="B44" s="102" t="s">
        <v>740</v>
      </c>
    </row>
    <row r="45" ht="12.75">
      <c r="B45" s="102" t="s">
        <v>741</v>
      </c>
    </row>
    <row r="46" ht="12.75">
      <c r="B46" s="102" t="s">
        <v>742</v>
      </c>
    </row>
    <row r="47" ht="12.75">
      <c r="B47" s="102" t="s">
        <v>743</v>
      </c>
    </row>
    <row r="48" ht="12.75">
      <c r="B48" s="102" t="s">
        <v>744</v>
      </c>
    </row>
    <row r="49" spans="1:9" ht="12.75">
      <c r="A49" s="335"/>
      <c r="B49" s="335"/>
      <c r="C49" s="335"/>
      <c r="D49" s="335"/>
      <c r="E49" s="335"/>
      <c r="F49" s="335"/>
      <c r="G49" s="335"/>
      <c r="H49" s="335"/>
      <c r="I49" s="335"/>
    </row>
    <row r="50" ht="14.25">
      <c r="B50" s="102" t="s">
        <v>745</v>
      </c>
    </row>
    <row r="51" ht="12.75">
      <c r="B51" s="102" t="s">
        <v>746</v>
      </c>
    </row>
    <row r="52" ht="14.25">
      <c r="B52" s="102" t="s">
        <v>747</v>
      </c>
    </row>
    <row r="53" spans="1:9" ht="12.75">
      <c r="A53" s="335"/>
      <c r="B53" s="335"/>
      <c r="C53" s="335"/>
      <c r="D53" s="335"/>
      <c r="E53" s="335"/>
      <c r="F53" s="335"/>
      <c r="G53" s="335"/>
      <c r="H53" s="335"/>
      <c r="I53" s="335"/>
    </row>
    <row r="54" spans="2:4" ht="12.75">
      <c r="B54" t="s">
        <v>748</v>
      </c>
      <c r="D54" t="s">
        <v>773</v>
      </c>
    </row>
    <row r="55" ht="12.75">
      <c r="D55" t="s">
        <v>749</v>
      </c>
    </row>
    <row r="56" ht="12.75">
      <c r="D56" t="s">
        <v>750</v>
      </c>
    </row>
    <row r="57" spans="1:9" ht="12.75">
      <c r="A57" s="335"/>
      <c r="B57" s="335"/>
      <c r="C57" s="335"/>
      <c r="D57" s="335"/>
      <c r="E57" s="335"/>
      <c r="F57" s="335"/>
      <c r="G57" s="335"/>
      <c r="H57" s="335"/>
      <c r="I57" s="335"/>
    </row>
    <row r="58" ht="12.75">
      <c r="B58" s="19" t="s">
        <v>752</v>
      </c>
    </row>
    <row r="59" ht="12.75">
      <c r="B59" s="19" t="s">
        <v>751</v>
      </c>
    </row>
    <row r="60" spans="1:9" ht="12.75">
      <c r="A60" s="335"/>
      <c r="B60" s="335"/>
      <c r="C60" s="335"/>
      <c r="D60" s="335"/>
      <c r="E60" s="335"/>
      <c r="F60" s="335"/>
      <c r="G60" s="335"/>
      <c r="H60" s="335"/>
      <c r="I60" s="335"/>
    </row>
    <row r="61" spans="1:2" ht="12.75">
      <c r="A61" s="124" t="s">
        <v>842</v>
      </c>
      <c r="B61" s="19" t="s">
        <v>753</v>
      </c>
    </row>
    <row r="62" ht="12.75">
      <c r="B62" s="19" t="s">
        <v>754</v>
      </c>
    </row>
    <row r="63" ht="12.75">
      <c r="B63" s="19" t="s">
        <v>859</v>
      </c>
    </row>
    <row r="64" spans="2:6" ht="12.75">
      <c r="B64" s="103" t="s">
        <v>755</v>
      </c>
      <c r="C64" s="19" t="s">
        <v>855</v>
      </c>
      <c r="F64" s="176"/>
    </row>
    <row r="65" spans="2:6" ht="12.75">
      <c r="B65" s="19"/>
      <c r="C65" s="19" t="s">
        <v>857</v>
      </c>
      <c r="F65" s="175"/>
    </row>
    <row r="66" spans="2:6" ht="12.75">
      <c r="B66" s="103" t="s">
        <v>805</v>
      </c>
      <c r="C66" s="19" t="s">
        <v>856</v>
      </c>
      <c r="F66" s="175"/>
    </row>
    <row r="67" spans="2:6" ht="12.75">
      <c r="B67" s="103" t="s">
        <v>756</v>
      </c>
      <c r="C67" s="165" t="s">
        <v>858</v>
      </c>
      <c r="F67" s="177"/>
    </row>
    <row r="68" spans="1:9" ht="12.75">
      <c r="A68" s="335"/>
      <c r="B68" s="335"/>
      <c r="C68" s="335"/>
      <c r="D68" s="335"/>
      <c r="E68" s="335"/>
      <c r="F68" s="335"/>
      <c r="G68" s="335"/>
      <c r="H68" s="335"/>
      <c r="I68" s="335"/>
    </row>
    <row r="69" spans="1:4" ht="12.75">
      <c r="A69" s="166" t="s">
        <v>843</v>
      </c>
      <c r="B69" s="19" t="s">
        <v>753</v>
      </c>
      <c r="D69" s="19"/>
    </row>
    <row r="70" spans="2:4" ht="12.75">
      <c r="B70" s="19" t="s">
        <v>844</v>
      </c>
      <c r="C70" s="19"/>
      <c r="D70" s="19"/>
    </row>
    <row r="71" spans="2:4" ht="12.75">
      <c r="B71" s="19" t="s">
        <v>836</v>
      </c>
      <c r="C71" s="19"/>
      <c r="D71" s="19"/>
    </row>
    <row r="72" spans="2:4" ht="12.75">
      <c r="B72" s="19" t="s">
        <v>837</v>
      </c>
      <c r="C72" s="19"/>
      <c r="D72" s="19"/>
    </row>
    <row r="73" spans="2:4" ht="12.75">
      <c r="B73" s="103" t="s">
        <v>755</v>
      </c>
      <c r="C73" s="19" t="s">
        <v>838</v>
      </c>
      <c r="D73" s="19"/>
    </row>
    <row r="74" spans="2:4" ht="12.75">
      <c r="B74" s="19"/>
      <c r="C74" s="19" t="s">
        <v>845</v>
      </c>
      <c r="D74" s="19"/>
    </row>
    <row r="75" spans="2:4" ht="12.75">
      <c r="B75" s="103" t="s">
        <v>840</v>
      </c>
      <c r="C75" s="19" t="s">
        <v>839</v>
      </c>
      <c r="D75" s="19"/>
    </row>
    <row r="76" spans="2:3" ht="12.75">
      <c r="B76" s="103" t="s">
        <v>756</v>
      </c>
      <c r="C76" s="165" t="s">
        <v>841</v>
      </c>
    </row>
  </sheetData>
  <sheetProtection/>
  <mergeCells count="49">
    <mergeCell ref="A1:I1"/>
    <mergeCell ref="A3:I3"/>
    <mergeCell ref="A6:I6"/>
    <mergeCell ref="J3:R3"/>
    <mergeCell ref="BC3:BK3"/>
    <mergeCell ref="BL3:BT3"/>
    <mergeCell ref="BU3:CC3"/>
    <mergeCell ref="CD3:CL3"/>
    <mergeCell ref="S3:AA3"/>
    <mergeCell ref="AB3:AJ3"/>
    <mergeCell ref="AK3:AS3"/>
    <mergeCell ref="AT3:BB3"/>
    <mergeCell ref="DW3:EE3"/>
    <mergeCell ref="EF3:EN3"/>
    <mergeCell ref="EO3:EW3"/>
    <mergeCell ref="EX3:FF3"/>
    <mergeCell ref="CM3:CU3"/>
    <mergeCell ref="CV3:DD3"/>
    <mergeCell ref="DE3:DM3"/>
    <mergeCell ref="DN3:DV3"/>
    <mergeCell ref="IS3:IV3"/>
    <mergeCell ref="A4:I4"/>
    <mergeCell ref="GQ3:GY3"/>
    <mergeCell ref="GZ3:HH3"/>
    <mergeCell ref="HI3:HQ3"/>
    <mergeCell ref="HR3:HZ3"/>
    <mergeCell ref="FG3:FO3"/>
    <mergeCell ref="FP3:FX3"/>
    <mergeCell ref="FY3:GG3"/>
    <mergeCell ref="GH3:GP3"/>
    <mergeCell ref="A16:I16"/>
    <mergeCell ref="A19:I19"/>
    <mergeCell ref="A24:I24"/>
    <mergeCell ref="A27:I27"/>
    <mergeCell ref="IA3:II3"/>
    <mergeCell ref="IJ3:IR3"/>
    <mergeCell ref="A7:I7"/>
    <mergeCell ref="A9:I9"/>
    <mergeCell ref="A11:I11"/>
    <mergeCell ref="A13:I13"/>
    <mergeCell ref="A68:I68"/>
    <mergeCell ref="A49:I49"/>
    <mergeCell ref="A53:I53"/>
    <mergeCell ref="A57:I57"/>
    <mergeCell ref="A60:I60"/>
    <mergeCell ref="A29:I29"/>
    <mergeCell ref="A35:I35"/>
    <mergeCell ref="A38:I38"/>
    <mergeCell ref="A42:I42"/>
  </mergeCells>
  <hyperlinks>
    <hyperlink ref="C76" r:id="rId1" display="nikolay@isover.kz"/>
  </hyperlinks>
  <printOptions/>
  <pageMargins left="0.75" right="0.75" top="1" bottom="1" header="0.5" footer="0.5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zoomScale="98" zoomScaleNormal="98" zoomScalePageLayoutView="0" workbookViewId="0" topLeftCell="A1">
      <selection activeCell="G60" sqref="G60"/>
    </sheetView>
  </sheetViews>
  <sheetFormatPr defaultColWidth="9.00390625" defaultRowHeight="12.75"/>
  <cols>
    <col min="3" max="3" width="12.00390625" style="0" customWidth="1"/>
    <col min="4" max="4" width="9.875" style="0" customWidth="1"/>
    <col min="5" max="5" width="9.00390625" style="0" customWidth="1"/>
    <col min="6" max="6" width="12.375" style="0" customWidth="1"/>
    <col min="7" max="7" width="15.625" style="0" customWidth="1"/>
    <col min="8" max="8" width="10.875" style="0" customWidth="1"/>
    <col min="9" max="9" width="9.00390625" style="0" customWidth="1"/>
  </cols>
  <sheetData>
    <row r="1" spans="1:9" ht="18">
      <c r="A1" s="356" t="s">
        <v>30</v>
      </c>
      <c r="B1" s="356"/>
      <c r="C1" s="356"/>
      <c r="D1" s="356"/>
      <c r="E1" s="356"/>
      <c r="F1" s="356"/>
      <c r="G1" s="356"/>
      <c r="H1" s="356"/>
      <c r="I1" s="356"/>
    </row>
    <row r="2" spans="1:9" ht="12.75">
      <c r="A2" s="335" t="s">
        <v>31</v>
      </c>
      <c r="B2" s="335"/>
      <c r="C2" s="335"/>
      <c r="D2" s="335"/>
      <c r="E2" s="335"/>
      <c r="F2" s="335"/>
      <c r="G2" s="335"/>
      <c r="H2" s="335"/>
      <c r="I2" s="335"/>
    </row>
    <row r="3" ht="6" customHeight="1"/>
    <row r="4" spans="1:9" ht="15">
      <c r="A4" s="95" t="s">
        <v>32</v>
      </c>
      <c r="B4" s="346" t="s">
        <v>607</v>
      </c>
      <c r="C4" s="346"/>
      <c r="D4" s="346"/>
      <c r="E4" s="346"/>
      <c r="F4" s="346"/>
      <c r="G4" s="346"/>
      <c r="H4" s="346"/>
      <c r="I4" s="346"/>
    </row>
    <row r="5" ht="6" customHeight="1">
      <c r="A5" s="18"/>
    </row>
    <row r="6" spans="1:8" ht="18.75">
      <c r="A6" s="19" t="s">
        <v>34</v>
      </c>
      <c r="G6" s="20" t="s">
        <v>770</v>
      </c>
      <c r="H6" s="104">
        <v>20</v>
      </c>
    </row>
    <row r="7" spans="7:8" ht="6" customHeight="1">
      <c r="G7" s="1"/>
      <c r="H7" s="15"/>
    </row>
    <row r="8" spans="1:8" ht="18.75">
      <c r="A8" s="19" t="s">
        <v>36</v>
      </c>
      <c r="G8" s="20" t="s">
        <v>771</v>
      </c>
      <c r="H8" s="97">
        <v>-6.4</v>
      </c>
    </row>
    <row r="9" spans="1:8" ht="12.75">
      <c r="A9" s="19" t="s">
        <v>37</v>
      </c>
      <c r="H9" s="15"/>
    </row>
    <row r="10" spans="1:8" ht="18.75">
      <c r="A10" s="19" t="s">
        <v>38</v>
      </c>
      <c r="F10" s="1"/>
      <c r="G10" s="20" t="s">
        <v>39</v>
      </c>
      <c r="H10" s="97">
        <v>226</v>
      </c>
    </row>
    <row r="11" spans="1:6" ht="12.75">
      <c r="A11" s="2" t="s">
        <v>35</v>
      </c>
      <c r="F11" s="17"/>
    </row>
    <row r="12" ht="6" customHeight="1">
      <c r="F12" s="16"/>
    </row>
    <row r="13" spans="5:8" ht="18.75">
      <c r="E13" s="359" t="s">
        <v>40</v>
      </c>
      <c r="F13" s="359"/>
      <c r="G13" s="359"/>
      <c r="H13" s="21">
        <f>(H6-H8)*H10</f>
        <v>5966.4</v>
      </c>
    </row>
    <row r="14" ht="6" customHeight="1"/>
    <row r="15" spans="1:9" ht="19.5">
      <c r="A15" s="368" t="s">
        <v>42</v>
      </c>
      <c r="B15" s="368"/>
      <c r="C15" s="368"/>
      <c r="D15" s="368"/>
      <c r="E15" s="368"/>
      <c r="F15" s="368"/>
      <c r="G15" s="368"/>
      <c r="H15" s="368"/>
      <c r="I15" s="368"/>
    </row>
    <row r="16" spans="1:9" ht="12.75">
      <c r="A16" s="265" t="s">
        <v>41</v>
      </c>
      <c r="B16" s="265"/>
      <c r="C16" s="265"/>
      <c r="D16" s="265"/>
      <c r="E16" s="265"/>
      <c r="F16" s="265"/>
      <c r="G16" s="265"/>
      <c r="H16" s="265"/>
      <c r="I16" s="265"/>
    </row>
    <row r="17" ht="6" customHeight="1" thickBot="1"/>
    <row r="18" spans="1:9" ht="24" customHeight="1">
      <c r="A18" s="360" t="s">
        <v>9</v>
      </c>
      <c r="B18" s="361"/>
      <c r="C18" s="364" t="s">
        <v>24</v>
      </c>
      <c r="D18" s="365"/>
      <c r="E18" s="357" t="s">
        <v>769</v>
      </c>
      <c r="F18" s="357"/>
      <c r="G18" s="357"/>
      <c r="H18" s="357"/>
      <c r="I18" s="358"/>
    </row>
    <row r="19" spans="1:9" ht="77.25" customHeight="1" thickBot="1">
      <c r="A19" s="362"/>
      <c r="B19" s="363"/>
      <c r="C19" s="366"/>
      <c r="D19" s="367"/>
      <c r="E19" s="25" t="s">
        <v>25</v>
      </c>
      <c r="F19" s="25" t="s">
        <v>846</v>
      </c>
      <c r="G19" s="25" t="s">
        <v>27</v>
      </c>
      <c r="H19" s="25" t="s">
        <v>28</v>
      </c>
      <c r="I19" s="26" t="s">
        <v>29</v>
      </c>
    </row>
    <row r="20" spans="1:9" ht="12.75">
      <c r="A20" s="305" t="s">
        <v>43</v>
      </c>
      <c r="B20" s="347"/>
      <c r="C20" s="350">
        <f>H13</f>
        <v>5966.4</v>
      </c>
      <c r="D20" s="351"/>
      <c r="E20" s="27">
        <f>(($C$20/2000)*0.7)+1.4</f>
        <v>3.4882399999999993</v>
      </c>
      <c r="F20" s="27">
        <f>(($C$20/2000)*1)+2.2</f>
        <v>5.183199999999999</v>
      </c>
      <c r="G20" s="27">
        <f>(($C$20/2000)*0.9)+1.9</f>
        <v>4.58488</v>
      </c>
      <c r="H20" s="27">
        <f>(($C$20/2000)*0.05)+0.3</f>
        <v>0.44916</v>
      </c>
      <c r="I20" s="28">
        <f>(($C$20/2000)*0.05)+0.2</f>
        <v>0.34916</v>
      </c>
    </row>
    <row r="21" spans="1:9" ht="12.75">
      <c r="A21" s="307" t="s">
        <v>44</v>
      </c>
      <c r="B21" s="348"/>
      <c r="C21" s="352"/>
      <c r="D21" s="353"/>
      <c r="E21" s="27">
        <f>(($C$20/2000)*0.6)+1.2</f>
        <v>2.9899199999999997</v>
      </c>
      <c r="F21" s="27">
        <f>(($C$20/2000)*0.8)+1.6</f>
        <v>3.98656</v>
      </c>
      <c r="G21" s="27">
        <f>(($C$20/2000)*0.7)+1.3</f>
        <v>3.3882399999999997</v>
      </c>
      <c r="H21" s="27">
        <f>(($C$20/2000)*0.05)+0.28</f>
        <v>0.42916</v>
      </c>
      <c r="I21" s="28">
        <f>(($C$20/2000)*0.05)+0.18</f>
        <v>0.32916</v>
      </c>
    </row>
    <row r="22" spans="1:9" ht="13.5" thickBot="1">
      <c r="A22" s="321" t="s">
        <v>45</v>
      </c>
      <c r="B22" s="349"/>
      <c r="C22" s="354"/>
      <c r="D22" s="355"/>
      <c r="E22" s="29">
        <f>(($C$20/2000)*0.4)+1</f>
        <v>2.1932799999999997</v>
      </c>
      <c r="F22" s="29">
        <f>(($C$20/2000)*0.5)+1.5</f>
        <v>2.9916</v>
      </c>
      <c r="G22" s="29">
        <f>(($C$20/2000)*0.4)+1</f>
        <v>2.1932799999999997</v>
      </c>
      <c r="H22" s="29">
        <f>(($C$20/2000)*0.03)+0.18</f>
        <v>0.26949599999999996</v>
      </c>
      <c r="I22" s="30">
        <f>(($C$20/2000)*0.03)+0.16</f>
        <v>0.249496</v>
      </c>
    </row>
    <row r="24" spans="1:9" ht="15">
      <c r="A24" s="342" t="s">
        <v>46</v>
      </c>
      <c r="B24" s="342"/>
      <c r="C24" s="342"/>
      <c r="D24" s="342"/>
      <c r="E24" s="342"/>
      <c r="F24" s="342"/>
      <c r="G24" s="342"/>
      <c r="H24" s="342"/>
      <c r="I24" s="342"/>
    </row>
    <row r="25" spans="1:8" ht="6" customHeight="1">
      <c r="A25" s="15"/>
      <c r="B25" s="15"/>
      <c r="C25" s="15"/>
      <c r="D25" s="15"/>
      <c r="E25" s="15"/>
      <c r="F25" s="15"/>
      <c r="G25" s="15"/>
      <c r="H25" s="15"/>
    </row>
    <row r="26" spans="1:9" ht="22.5">
      <c r="A26" s="343" t="s">
        <v>60</v>
      </c>
      <c r="B26" s="343"/>
      <c r="C26" s="343"/>
      <c r="D26" s="343"/>
      <c r="E26" s="343"/>
      <c r="F26" s="343"/>
      <c r="G26" s="343"/>
      <c r="H26" s="343"/>
      <c r="I26" s="343"/>
    </row>
    <row r="27" ht="6" customHeight="1"/>
    <row r="28" spans="1:8" ht="12.75">
      <c r="A28" t="s">
        <v>47</v>
      </c>
      <c r="B28" s="35" t="s">
        <v>61</v>
      </c>
      <c r="C28" s="33"/>
      <c r="D28" s="33"/>
      <c r="E28" s="33"/>
      <c r="F28" s="33"/>
      <c r="G28" s="33"/>
      <c r="H28" s="33"/>
    </row>
    <row r="29" spans="2:4" ht="12.75">
      <c r="B29" s="51" t="s">
        <v>62</v>
      </c>
      <c r="D29" s="34"/>
    </row>
    <row r="30" ht="15.75">
      <c r="B30" s="35" t="s">
        <v>471</v>
      </c>
    </row>
    <row r="31" spans="1:10" ht="12.75">
      <c r="A31" s="36"/>
      <c r="B31" s="50" t="s">
        <v>63</v>
      </c>
      <c r="C31" s="50"/>
      <c r="D31" s="50"/>
      <c r="E31" s="50"/>
      <c r="F31" s="50"/>
      <c r="G31" s="50"/>
      <c r="H31" s="50"/>
      <c r="I31" s="50"/>
      <c r="J31" s="50"/>
    </row>
    <row r="32" spans="1:10" ht="6" customHeight="1">
      <c r="A32" s="36"/>
      <c r="B32" s="50"/>
      <c r="C32" s="50"/>
      <c r="D32" s="50"/>
      <c r="E32" s="50"/>
      <c r="F32" s="50"/>
      <c r="G32" s="50"/>
      <c r="H32" s="50"/>
      <c r="I32" s="50"/>
      <c r="J32" s="50"/>
    </row>
    <row r="33" spans="1:9" ht="15.75">
      <c r="A33" s="89" t="s">
        <v>730</v>
      </c>
      <c r="B33" s="93"/>
      <c r="C33" s="93"/>
      <c r="D33" s="346" t="s">
        <v>849</v>
      </c>
      <c r="E33" s="346"/>
      <c r="F33" s="346"/>
      <c r="G33" s="346"/>
      <c r="H33" s="346"/>
      <c r="I33" s="346"/>
    </row>
    <row r="34" spans="1:9" ht="15.75">
      <c r="A34" s="89" t="s">
        <v>718</v>
      </c>
      <c r="B34" s="93"/>
      <c r="C34" s="93"/>
      <c r="D34" s="346" t="s">
        <v>43</v>
      </c>
      <c r="E34" s="346"/>
      <c r="F34" s="346"/>
      <c r="G34" s="346"/>
      <c r="H34" s="346"/>
      <c r="I34" s="346"/>
    </row>
    <row r="35" spans="1:10" ht="12.75">
      <c r="A35" s="265" t="s">
        <v>400</v>
      </c>
      <c r="B35" s="265"/>
      <c r="C35" s="265"/>
      <c r="D35" s="265"/>
      <c r="E35" s="265"/>
      <c r="F35" s="265"/>
      <c r="G35" s="265"/>
      <c r="H35" s="265"/>
      <c r="I35" s="265"/>
      <c r="J35" s="50"/>
    </row>
    <row r="36" spans="1:10" ht="6" customHeight="1">
      <c r="A36" s="94"/>
      <c r="B36" s="94"/>
      <c r="C36" s="94"/>
      <c r="D36" s="94"/>
      <c r="E36" s="94"/>
      <c r="F36" s="94"/>
      <c r="G36" s="94"/>
      <c r="H36" s="94"/>
      <c r="I36" s="94"/>
      <c r="J36" s="50"/>
    </row>
    <row r="37" spans="1:10" ht="12.75">
      <c r="A37" s="276" t="s">
        <v>64</v>
      </c>
      <c r="B37" s="276"/>
      <c r="C37" s="276"/>
      <c r="D37" s="276"/>
      <c r="E37" s="276"/>
      <c r="F37" s="276"/>
      <c r="G37" s="276"/>
      <c r="H37" s="276"/>
      <c r="I37" s="276"/>
      <c r="J37" s="50"/>
    </row>
    <row r="38" spans="1:10" ht="6" customHeight="1">
      <c r="A38" s="52"/>
      <c r="C38" s="50"/>
      <c r="D38" s="50"/>
      <c r="E38" s="50"/>
      <c r="F38" s="50"/>
      <c r="G38" s="50"/>
      <c r="H38" s="50"/>
      <c r="I38" s="50"/>
      <c r="J38" s="50"/>
    </row>
    <row r="39" spans="1:10" ht="15">
      <c r="A39" s="52"/>
      <c r="B39" t="s">
        <v>397</v>
      </c>
      <c r="C39" s="50"/>
      <c r="D39" s="50"/>
      <c r="E39" s="346" t="s">
        <v>850</v>
      </c>
      <c r="F39" s="346"/>
      <c r="G39" s="346"/>
      <c r="H39" s="346"/>
      <c r="I39" s="346"/>
      <c r="J39" s="50"/>
    </row>
    <row r="40" spans="1:10" ht="15">
      <c r="A40" s="52"/>
      <c r="B40" t="s">
        <v>736</v>
      </c>
      <c r="C40" s="50"/>
      <c r="D40" s="50"/>
      <c r="E40" s="96" t="s">
        <v>802</v>
      </c>
      <c r="F40" s="96"/>
      <c r="G40" s="96"/>
      <c r="H40" s="96"/>
      <c r="I40" s="96"/>
      <c r="J40" s="50"/>
    </row>
    <row r="41" spans="1:10" ht="13.5" customHeight="1">
      <c r="A41" s="52"/>
      <c r="B41" t="s">
        <v>399</v>
      </c>
      <c r="C41" s="50"/>
      <c r="D41" s="50"/>
      <c r="E41" s="346">
        <v>38</v>
      </c>
      <c r="F41" s="346"/>
      <c r="G41" s="346"/>
      <c r="H41" s="346"/>
      <c r="I41" s="346"/>
      <c r="J41" s="50"/>
    </row>
    <row r="42" spans="1:9" ht="15">
      <c r="A42" s="36"/>
      <c r="B42" t="s">
        <v>398</v>
      </c>
      <c r="E42" s="346">
        <v>0.035</v>
      </c>
      <c r="F42" s="346"/>
      <c r="G42" s="346"/>
      <c r="H42" s="346"/>
      <c r="I42" s="346"/>
    </row>
    <row r="43" ht="6" customHeight="1" thickBot="1">
      <c r="F43" s="106"/>
    </row>
    <row r="44" spans="3:9" ht="15" thickBot="1">
      <c r="C44" s="370" t="s">
        <v>50</v>
      </c>
      <c r="D44" s="371"/>
      <c r="E44" s="91" t="s">
        <v>402</v>
      </c>
      <c r="F44" s="91" t="s">
        <v>403</v>
      </c>
      <c r="G44" s="49" t="s">
        <v>51</v>
      </c>
      <c r="H44" s="31" t="s">
        <v>404</v>
      </c>
      <c r="I44" s="49" t="s">
        <v>405</v>
      </c>
    </row>
    <row r="45" spans="1:9" ht="14.25">
      <c r="A45" s="37" t="s">
        <v>48</v>
      </c>
      <c r="B45" s="100">
        <v>23</v>
      </c>
      <c r="C45" s="374"/>
      <c r="D45" s="375"/>
      <c r="E45" s="39"/>
      <c r="F45" s="39"/>
      <c r="G45" s="240">
        <f>IF(B45&gt;0,1/B45,0)</f>
        <v>0.043478260869565216</v>
      </c>
      <c r="H45" s="38"/>
      <c r="I45" s="41"/>
    </row>
    <row r="46" spans="2:9" ht="12.75">
      <c r="B46" s="18"/>
      <c r="C46" s="344" t="s">
        <v>803</v>
      </c>
      <c r="D46" s="345"/>
      <c r="E46" s="98">
        <v>0.02</v>
      </c>
      <c r="F46" s="98">
        <v>0.23</v>
      </c>
      <c r="G46" s="239">
        <f aca="true" t="shared" si="0" ref="G46:G58">IF(F46&gt;0,E46/F46,0)</f>
        <v>0.08695652173913043</v>
      </c>
      <c r="H46" s="101"/>
      <c r="I46" s="42">
        <f aca="true" t="shared" si="1" ref="I46:I58">H46*E46</f>
        <v>0</v>
      </c>
    </row>
    <row r="47" spans="2:9" ht="12.75">
      <c r="B47" s="18"/>
      <c r="C47" s="344" t="s">
        <v>762</v>
      </c>
      <c r="D47" s="345"/>
      <c r="E47" s="98">
        <v>0.012</v>
      </c>
      <c r="F47" s="98">
        <v>0.17</v>
      </c>
      <c r="G47" s="239">
        <f t="shared" si="0"/>
        <v>0.07058823529411765</v>
      </c>
      <c r="H47" s="101"/>
      <c r="I47" s="42">
        <f t="shared" si="1"/>
        <v>0</v>
      </c>
    </row>
    <row r="48" spans="2:9" ht="12.75">
      <c r="B48" s="18"/>
      <c r="C48" s="344" t="s">
        <v>763</v>
      </c>
      <c r="D48" s="345"/>
      <c r="E48" s="98">
        <v>0.03</v>
      </c>
      <c r="F48" s="98">
        <v>1.05</v>
      </c>
      <c r="G48" s="239">
        <f t="shared" si="0"/>
        <v>0.02857142857142857</v>
      </c>
      <c r="H48" s="101"/>
      <c r="I48" s="42">
        <f t="shared" si="1"/>
        <v>0</v>
      </c>
    </row>
    <row r="49" spans="2:9" ht="12.75">
      <c r="B49" s="18"/>
      <c r="C49" s="162" t="s">
        <v>764</v>
      </c>
      <c r="D49" s="131"/>
      <c r="E49" s="98">
        <v>0.08</v>
      </c>
      <c r="F49" s="98">
        <v>0.06</v>
      </c>
      <c r="G49" s="239">
        <f t="shared" si="0"/>
        <v>1.3333333333333335</v>
      </c>
      <c r="H49" s="101"/>
      <c r="I49" s="42">
        <f t="shared" si="1"/>
        <v>0</v>
      </c>
    </row>
    <row r="50" spans="2:9" ht="12.75" customHeight="1">
      <c r="B50" s="18"/>
      <c r="C50" s="344" t="s">
        <v>765</v>
      </c>
      <c r="D50" s="345"/>
      <c r="E50" s="98">
        <v>0.003</v>
      </c>
      <c r="F50" s="98">
        <v>0.17</v>
      </c>
      <c r="G50" s="239">
        <f t="shared" si="0"/>
        <v>0.01764705882352941</v>
      </c>
      <c r="H50" s="101"/>
      <c r="I50" s="42">
        <f t="shared" si="1"/>
        <v>0</v>
      </c>
    </row>
    <row r="51" spans="2:9" ht="13.5" customHeight="1">
      <c r="B51" s="18"/>
      <c r="C51" s="344" t="s">
        <v>766</v>
      </c>
      <c r="D51" s="345"/>
      <c r="E51" s="98">
        <v>0.001</v>
      </c>
      <c r="F51" s="98">
        <v>50</v>
      </c>
      <c r="G51" s="239">
        <f t="shared" si="0"/>
        <v>2E-05</v>
      </c>
      <c r="H51" s="101"/>
      <c r="I51" s="42">
        <f t="shared" si="1"/>
        <v>0</v>
      </c>
    </row>
    <row r="52" spans="2:9" ht="13.5" customHeight="1">
      <c r="B52" s="18"/>
      <c r="C52" s="238" t="s">
        <v>767</v>
      </c>
      <c r="D52" s="131"/>
      <c r="E52" s="98"/>
      <c r="F52" s="98"/>
      <c r="G52" s="239">
        <f t="shared" si="0"/>
        <v>0</v>
      </c>
      <c r="H52" s="101"/>
      <c r="I52" s="42"/>
    </row>
    <row r="53" spans="2:9" ht="13.5" customHeight="1">
      <c r="B53" s="18"/>
      <c r="C53" s="344" t="s">
        <v>768</v>
      </c>
      <c r="D53" s="345"/>
      <c r="E53" s="98">
        <v>0.015</v>
      </c>
      <c r="F53" s="98">
        <v>0.93</v>
      </c>
      <c r="G53" s="239">
        <f t="shared" si="0"/>
        <v>0.016129032258064516</v>
      </c>
      <c r="H53" s="101"/>
      <c r="I53" s="42"/>
    </row>
    <row r="54" spans="2:9" ht="13.5" customHeight="1">
      <c r="B54" s="18"/>
      <c r="C54" s="344" t="s">
        <v>765</v>
      </c>
      <c r="D54" s="345"/>
      <c r="E54" s="98">
        <v>0.003</v>
      </c>
      <c r="F54" s="98">
        <v>0.17</v>
      </c>
      <c r="G54" s="239">
        <f t="shared" si="0"/>
        <v>0.01764705882352941</v>
      </c>
      <c r="H54" s="101"/>
      <c r="I54" s="42"/>
    </row>
    <row r="55" spans="2:9" ht="13.5" customHeight="1">
      <c r="B55" s="18"/>
      <c r="C55" s="344" t="s">
        <v>764</v>
      </c>
      <c r="D55" s="345"/>
      <c r="E55" s="98">
        <v>0.2</v>
      </c>
      <c r="F55" s="98">
        <v>0.06</v>
      </c>
      <c r="G55" s="239">
        <f t="shared" si="0"/>
        <v>3.3333333333333335</v>
      </c>
      <c r="H55" s="101"/>
      <c r="I55" s="42"/>
    </row>
    <row r="56" spans="2:9" ht="12.75">
      <c r="B56" s="18"/>
      <c r="C56" s="344" t="s">
        <v>766</v>
      </c>
      <c r="D56" s="345"/>
      <c r="E56" s="98">
        <v>0.001</v>
      </c>
      <c r="F56" s="98">
        <v>50</v>
      </c>
      <c r="G56" s="239">
        <f t="shared" si="0"/>
        <v>2E-05</v>
      </c>
      <c r="H56" s="101"/>
      <c r="I56" s="42">
        <f t="shared" si="1"/>
        <v>0</v>
      </c>
    </row>
    <row r="57" spans="2:9" ht="12.75">
      <c r="B57" s="18"/>
      <c r="C57" s="344"/>
      <c r="D57" s="345"/>
      <c r="E57" s="98"/>
      <c r="F57" s="98"/>
      <c r="G57" s="239">
        <f t="shared" si="0"/>
        <v>0</v>
      </c>
      <c r="H57" s="101"/>
      <c r="I57" s="42">
        <f t="shared" si="1"/>
        <v>0</v>
      </c>
    </row>
    <row r="58" spans="2:9" ht="12.75">
      <c r="B58" s="18"/>
      <c r="C58" s="344"/>
      <c r="D58" s="345"/>
      <c r="E58" s="98"/>
      <c r="F58" s="98"/>
      <c r="G58" s="239">
        <f t="shared" si="0"/>
        <v>0</v>
      </c>
      <c r="H58" s="101"/>
      <c r="I58" s="42">
        <f t="shared" si="1"/>
        <v>0</v>
      </c>
    </row>
    <row r="59" spans="1:9" ht="15" thickBot="1">
      <c r="A59" s="37" t="s">
        <v>49</v>
      </c>
      <c r="B59" s="100">
        <v>8.7</v>
      </c>
      <c r="C59" s="372"/>
      <c r="D59" s="373"/>
      <c r="E59" s="44"/>
      <c r="F59" s="44"/>
      <c r="G59" s="241">
        <f>IF(B59&gt;0,1/B59,0)</f>
        <v>0.1149425287356322</v>
      </c>
      <c r="H59" s="43"/>
      <c r="I59" s="46"/>
    </row>
    <row r="60" spans="6:9" ht="15" thickBot="1">
      <c r="F60" s="90" t="s">
        <v>58</v>
      </c>
      <c r="G60" s="92">
        <f>SUM(G45:G59)</f>
        <v>5.062666791781664</v>
      </c>
      <c r="I60" s="32" t="s">
        <v>59</v>
      </c>
    </row>
    <row r="61" spans="6:9" ht="15.75" thickBot="1">
      <c r="F61" s="47" t="s">
        <v>401</v>
      </c>
      <c r="G61" s="99">
        <v>5</v>
      </c>
      <c r="I61" s="48">
        <f>SUM(I46:I58)</f>
        <v>0</v>
      </c>
    </row>
    <row r="63" spans="1:9" ht="15.75">
      <c r="A63" s="369" t="str">
        <f>IF(G61&gt;G60,"Толщина теплоизоляционного слоя недостаточна.                                     Необходимо увеличить.","Конструкция соответствует теплоизоляционным нормам.")</f>
        <v>Конструкция соответствует теплоизоляционным нормам.</v>
      </c>
      <c r="B63" s="369"/>
      <c r="C63" s="369"/>
      <c r="D63" s="369"/>
      <c r="E63" s="369"/>
      <c r="F63" s="369"/>
      <c r="G63" s="369"/>
      <c r="H63" s="369"/>
      <c r="I63" s="369"/>
    </row>
  </sheetData>
  <sheetProtection/>
  <mergeCells count="37">
    <mergeCell ref="C53:D53"/>
    <mergeCell ref="C54:D54"/>
    <mergeCell ref="C55:D55"/>
    <mergeCell ref="E39:I39"/>
    <mergeCell ref="E41:I41"/>
    <mergeCell ref="E42:I42"/>
    <mergeCell ref="C45:D45"/>
    <mergeCell ref="A15:I15"/>
    <mergeCell ref="A16:I16"/>
    <mergeCell ref="B4:I4"/>
    <mergeCell ref="C47:D47"/>
    <mergeCell ref="C48:D48"/>
    <mergeCell ref="A63:I63"/>
    <mergeCell ref="C44:D44"/>
    <mergeCell ref="C59:D59"/>
    <mergeCell ref="C51:D51"/>
    <mergeCell ref="C58:D58"/>
    <mergeCell ref="A20:B20"/>
    <mergeCell ref="A21:B21"/>
    <mergeCell ref="A22:B22"/>
    <mergeCell ref="C20:D22"/>
    <mergeCell ref="A1:I1"/>
    <mergeCell ref="A2:I2"/>
    <mergeCell ref="E18:I18"/>
    <mergeCell ref="E13:G13"/>
    <mergeCell ref="A18:B19"/>
    <mergeCell ref="C18:D19"/>
    <mergeCell ref="A24:I24"/>
    <mergeCell ref="A26:I26"/>
    <mergeCell ref="C56:D56"/>
    <mergeCell ref="C57:D57"/>
    <mergeCell ref="C50:D50"/>
    <mergeCell ref="D34:I34"/>
    <mergeCell ref="D33:I33"/>
    <mergeCell ref="A35:I35"/>
    <mergeCell ref="C46:D46"/>
    <mergeCell ref="A37:I37"/>
  </mergeCells>
  <printOptions/>
  <pageMargins left="0.5905511811023623" right="0.5905511811023623" top="0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98" zoomScaleNormal="98" zoomScalePageLayoutView="0" workbookViewId="0" topLeftCell="A1">
      <selection activeCell="E41" sqref="E41:I41"/>
    </sheetView>
  </sheetViews>
  <sheetFormatPr defaultColWidth="9.00390625" defaultRowHeight="12.75"/>
  <cols>
    <col min="5" max="9" width="9.00390625" style="0" customWidth="1"/>
  </cols>
  <sheetData>
    <row r="1" spans="1:9" ht="18">
      <c r="A1" s="356" t="s">
        <v>30</v>
      </c>
      <c r="B1" s="356"/>
      <c r="C1" s="356"/>
      <c r="D1" s="356"/>
      <c r="E1" s="356"/>
      <c r="F1" s="356"/>
      <c r="G1" s="356"/>
      <c r="H1" s="356"/>
      <c r="I1" s="356"/>
    </row>
    <row r="2" spans="1:9" ht="12.75">
      <c r="A2" s="335" t="s">
        <v>31</v>
      </c>
      <c r="B2" s="335"/>
      <c r="C2" s="335"/>
      <c r="D2" s="335"/>
      <c r="E2" s="335"/>
      <c r="F2" s="335"/>
      <c r="G2" s="335"/>
      <c r="H2" s="335"/>
      <c r="I2" s="335"/>
    </row>
    <row r="3" ht="6" customHeight="1"/>
    <row r="4" spans="1:9" ht="15">
      <c r="A4" s="95" t="s">
        <v>32</v>
      </c>
      <c r="B4" s="346" t="s">
        <v>667</v>
      </c>
      <c r="C4" s="346"/>
      <c r="D4" s="346"/>
      <c r="E4" s="346"/>
      <c r="F4" s="346"/>
      <c r="G4" s="346"/>
      <c r="H4" s="346"/>
      <c r="I4" s="346"/>
    </row>
    <row r="5" ht="6" customHeight="1">
      <c r="A5" s="18"/>
    </row>
    <row r="6" spans="1:8" ht="18.75">
      <c r="A6" s="19" t="s">
        <v>34</v>
      </c>
      <c r="G6" s="20" t="s">
        <v>770</v>
      </c>
      <c r="H6" s="104">
        <v>20</v>
      </c>
    </row>
    <row r="7" spans="7:8" ht="6" customHeight="1">
      <c r="G7" s="1"/>
      <c r="H7" s="15"/>
    </row>
    <row r="8" spans="1:8" ht="18.75">
      <c r="A8" s="19" t="s">
        <v>36</v>
      </c>
      <c r="G8" s="20" t="s">
        <v>771</v>
      </c>
      <c r="H8" s="97">
        <v>-8.8</v>
      </c>
    </row>
    <row r="9" spans="1:8" ht="12.75">
      <c r="A9" s="19" t="s">
        <v>37</v>
      </c>
      <c r="H9" s="15"/>
    </row>
    <row r="10" spans="1:8" ht="18.75">
      <c r="A10" s="19" t="s">
        <v>38</v>
      </c>
      <c r="F10" s="1"/>
      <c r="G10" s="20" t="s">
        <v>39</v>
      </c>
      <c r="H10" s="97">
        <v>234</v>
      </c>
    </row>
    <row r="11" spans="1:6" ht="12.75">
      <c r="A11" s="2" t="s">
        <v>35</v>
      </c>
      <c r="F11" s="17"/>
    </row>
    <row r="12" ht="6" customHeight="1">
      <c r="F12" s="16"/>
    </row>
    <row r="13" spans="5:8" ht="18.75">
      <c r="E13" s="359" t="s">
        <v>40</v>
      </c>
      <c r="F13" s="359"/>
      <c r="G13" s="359"/>
      <c r="H13" s="21">
        <f>(H6-H8)*H10</f>
        <v>6739.2</v>
      </c>
    </row>
    <row r="14" ht="6" customHeight="1"/>
    <row r="15" spans="1:9" ht="19.5">
      <c r="A15" s="368" t="s">
        <v>42</v>
      </c>
      <c r="B15" s="368"/>
      <c r="C15" s="368"/>
      <c r="D15" s="368"/>
      <c r="E15" s="368"/>
      <c r="F15" s="368"/>
      <c r="G15" s="368"/>
      <c r="H15" s="368"/>
      <c r="I15" s="368"/>
    </row>
    <row r="16" spans="1:9" ht="12.75">
      <c r="A16" s="265" t="s">
        <v>41</v>
      </c>
      <c r="B16" s="265"/>
      <c r="C16" s="265"/>
      <c r="D16" s="265"/>
      <c r="E16" s="265"/>
      <c r="F16" s="265"/>
      <c r="G16" s="265"/>
      <c r="H16" s="265"/>
      <c r="I16" s="265"/>
    </row>
    <row r="17" ht="6" customHeight="1" thickBot="1"/>
    <row r="18" spans="1:9" ht="24" customHeight="1">
      <c r="A18" s="360" t="s">
        <v>9</v>
      </c>
      <c r="B18" s="361"/>
      <c r="C18" s="364" t="s">
        <v>24</v>
      </c>
      <c r="D18" s="365"/>
      <c r="E18" s="357" t="s">
        <v>769</v>
      </c>
      <c r="F18" s="357"/>
      <c r="G18" s="357"/>
      <c r="H18" s="357"/>
      <c r="I18" s="358"/>
    </row>
    <row r="19" spans="1:9" ht="77.25" customHeight="1" thickBot="1">
      <c r="A19" s="362"/>
      <c r="B19" s="363"/>
      <c r="C19" s="366"/>
      <c r="D19" s="367"/>
      <c r="E19" s="25" t="s">
        <v>25</v>
      </c>
      <c r="F19" s="25" t="s">
        <v>26</v>
      </c>
      <c r="G19" s="25" t="s">
        <v>27</v>
      </c>
      <c r="H19" s="25" t="s">
        <v>28</v>
      </c>
      <c r="I19" s="26" t="s">
        <v>29</v>
      </c>
    </row>
    <row r="20" spans="1:9" ht="12.75">
      <c r="A20" s="305" t="s">
        <v>43</v>
      </c>
      <c r="B20" s="347"/>
      <c r="C20" s="350">
        <f>H13</f>
        <v>6739.2</v>
      </c>
      <c r="D20" s="351"/>
      <c r="E20" s="27">
        <f>(($C$20/2000)*0.7)+1.4</f>
        <v>3.7587199999999994</v>
      </c>
      <c r="F20" s="27">
        <f>(($C$20/2000)*1)+2.2</f>
        <v>5.569599999999999</v>
      </c>
      <c r="G20" s="27">
        <f>(($C$20/2000)*0.9)+1.9</f>
        <v>4.932639999999999</v>
      </c>
      <c r="H20" s="27">
        <f>(($C$20/2000)*0.05)+0.3</f>
        <v>0.46848</v>
      </c>
      <c r="I20" s="28">
        <f>(($C$20/2000)*0.05)+0.2</f>
        <v>0.36848000000000003</v>
      </c>
    </row>
    <row r="21" spans="1:9" ht="12.75">
      <c r="A21" s="307" t="s">
        <v>44</v>
      </c>
      <c r="B21" s="348"/>
      <c r="C21" s="352"/>
      <c r="D21" s="353"/>
      <c r="E21" s="27">
        <f>(($C$20/2000)*0.6)+1.2</f>
        <v>3.2217599999999997</v>
      </c>
      <c r="F21" s="27">
        <f>(($C$20/2000)*0.8)+1.6</f>
        <v>4.29568</v>
      </c>
      <c r="G21" s="27">
        <f>(($C$20/2000)*0.7)+1.3</f>
        <v>3.6587199999999998</v>
      </c>
      <c r="H21" s="27">
        <f>(($C$20/2000)*0.05)+0.28</f>
        <v>0.44848</v>
      </c>
      <c r="I21" s="28">
        <f>(($C$20/2000)*0.05)+0.18</f>
        <v>0.34848</v>
      </c>
    </row>
    <row r="22" spans="1:9" ht="13.5" thickBot="1">
      <c r="A22" s="321" t="s">
        <v>45</v>
      </c>
      <c r="B22" s="349"/>
      <c r="C22" s="354"/>
      <c r="D22" s="355"/>
      <c r="E22" s="29">
        <f>(($C$20/2000)*0.4)+1</f>
        <v>2.3478399999999997</v>
      </c>
      <c r="F22" s="29">
        <f>(($C$20/2000)*0.5)+1.5</f>
        <v>3.1848</v>
      </c>
      <c r="G22" s="29">
        <f>(($C$20/2000)*0.4)+1</f>
        <v>2.3478399999999997</v>
      </c>
      <c r="H22" s="29">
        <f>(($C$20/2000)*0.03)+0.18</f>
        <v>0.281088</v>
      </c>
      <c r="I22" s="30">
        <f>(($C$20/2000)*0.03)+0.16</f>
        <v>0.261088</v>
      </c>
    </row>
    <row r="24" spans="1:9" ht="15">
      <c r="A24" s="342" t="s">
        <v>46</v>
      </c>
      <c r="B24" s="342"/>
      <c r="C24" s="342"/>
      <c r="D24" s="342"/>
      <c r="E24" s="342"/>
      <c r="F24" s="342"/>
      <c r="G24" s="342"/>
      <c r="H24" s="342"/>
      <c r="I24" s="342"/>
    </row>
    <row r="25" spans="1:8" ht="6" customHeight="1">
      <c r="A25" s="15"/>
      <c r="B25" s="15"/>
      <c r="C25" s="15"/>
      <c r="D25" s="15"/>
      <c r="E25" s="15"/>
      <c r="F25" s="15"/>
      <c r="G25" s="15"/>
      <c r="H25" s="15"/>
    </row>
    <row r="26" spans="1:9" ht="22.5">
      <c r="A26" s="343" t="s">
        <v>60</v>
      </c>
      <c r="B26" s="343"/>
      <c r="C26" s="343"/>
      <c r="D26" s="343"/>
      <c r="E26" s="343"/>
      <c r="F26" s="343"/>
      <c r="G26" s="343"/>
      <c r="H26" s="343"/>
      <c r="I26" s="343"/>
    </row>
    <row r="27" ht="6" customHeight="1"/>
    <row r="28" spans="1:8" ht="12.75">
      <c r="A28" t="s">
        <v>47</v>
      </c>
      <c r="B28" s="35" t="s">
        <v>61</v>
      </c>
      <c r="C28" s="33"/>
      <c r="D28" s="33"/>
      <c r="E28" s="33"/>
      <c r="F28" s="33"/>
      <c r="G28" s="33"/>
      <c r="H28" s="33"/>
    </row>
    <row r="29" spans="2:4" ht="12.75">
      <c r="B29" s="51" t="s">
        <v>62</v>
      </c>
      <c r="D29" s="34"/>
    </row>
    <row r="30" ht="15.75">
      <c r="B30" s="35" t="s">
        <v>471</v>
      </c>
    </row>
    <row r="31" spans="1:10" ht="12.75">
      <c r="A31" s="36"/>
      <c r="B31" s="50" t="s">
        <v>63</v>
      </c>
      <c r="C31" s="50"/>
      <c r="D31" s="50"/>
      <c r="E31" s="50"/>
      <c r="F31" s="50"/>
      <c r="G31" s="50"/>
      <c r="H31" s="50"/>
      <c r="I31" s="50"/>
      <c r="J31" s="50"/>
    </row>
    <row r="32" spans="1:10" ht="6" customHeight="1">
      <c r="A32" s="36"/>
      <c r="B32" s="50"/>
      <c r="C32" s="50"/>
      <c r="D32" s="50"/>
      <c r="E32" s="50"/>
      <c r="F32" s="50"/>
      <c r="G32" s="50"/>
      <c r="H32" s="50"/>
      <c r="I32" s="50"/>
      <c r="J32" s="50"/>
    </row>
    <row r="33" spans="1:9" ht="15.75">
      <c r="A33" s="89" t="s">
        <v>730</v>
      </c>
      <c r="B33" s="93"/>
      <c r="C33" s="93"/>
      <c r="D33" s="346" t="s">
        <v>801</v>
      </c>
      <c r="E33" s="346"/>
      <c r="F33" s="346"/>
      <c r="G33" s="346"/>
      <c r="H33" s="346"/>
      <c r="I33" s="346"/>
    </row>
    <row r="34" spans="1:9" ht="15.75">
      <c r="A34" s="89" t="s">
        <v>718</v>
      </c>
      <c r="B34" s="93"/>
      <c r="C34" s="93"/>
      <c r="D34" s="346" t="s">
        <v>43</v>
      </c>
      <c r="E34" s="346"/>
      <c r="F34" s="346"/>
      <c r="G34" s="346"/>
      <c r="H34" s="346"/>
      <c r="I34" s="346"/>
    </row>
    <row r="35" spans="1:10" ht="12.75">
      <c r="A35" s="265" t="s">
        <v>400</v>
      </c>
      <c r="B35" s="265"/>
      <c r="C35" s="265"/>
      <c r="D35" s="265"/>
      <c r="E35" s="265"/>
      <c r="F35" s="265"/>
      <c r="G35" s="265"/>
      <c r="H35" s="265"/>
      <c r="I35" s="265"/>
      <c r="J35" s="50"/>
    </row>
    <row r="36" spans="1:10" ht="6" customHeight="1">
      <c r="A36" s="94"/>
      <c r="B36" s="94"/>
      <c r="C36" s="94"/>
      <c r="D36" s="94"/>
      <c r="E36" s="94"/>
      <c r="F36" s="94"/>
      <c r="G36" s="94"/>
      <c r="H36" s="94"/>
      <c r="I36" s="94"/>
      <c r="J36" s="50"/>
    </row>
    <row r="37" spans="1:10" ht="12.75">
      <c r="A37" s="276" t="s">
        <v>64</v>
      </c>
      <c r="B37" s="276"/>
      <c r="C37" s="276"/>
      <c r="D37" s="276"/>
      <c r="E37" s="276"/>
      <c r="F37" s="276"/>
      <c r="G37" s="276"/>
      <c r="H37" s="276"/>
      <c r="I37" s="276"/>
      <c r="J37" s="50"/>
    </row>
    <row r="38" spans="1:10" ht="6" customHeight="1">
      <c r="A38" s="52"/>
      <c r="C38" s="50"/>
      <c r="D38" s="50"/>
      <c r="E38" s="50"/>
      <c r="F38" s="50"/>
      <c r="G38" s="50"/>
      <c r="H38" s="50"/>
      <c r="I38" s="50"/>
      <c r="J38" s="50"/>
    </row>
    <row r="39" spans="1:10" ht="15">
      <c r="A39" s="52"/>
      <c r="B39" t="s">
        <v>397</v>
      </c>
      <c r="C39" s="50"/>
      <c r="D39" s="50"/>
      <c r="E39" s="346" t="s">
        <v>811</v>
      </c>
      <c r="F39" s="346"/>
      <c r="G39" s="346"/>
      <c r="H39" s="346"/>
      <c r="I39" s="346"/>
      <c r="J39" s="50"/>
    </row>
    <row r="40" spans="1:10" ht="15">
      <c r="A40" s="52"/>
      <c r="B40" t="s">
        <v>736</v>
      </c>
      <c r="C40" s="50"/>
      <c r="D40" s="50"/>
      <c r="E40" s="96" t="s">
        <v>809</v>
      </c>
      <c r="F40" s="96"/>
      <c r="G40" s="96"/>
      <c r="H40" s="96"/>
      <c r="I40" s="96"/>
      <c r="J40" s="50"/>
    </row>
    <row r="41" spans="1:10" ht="13.5" customHeight="1">
      <c r="A41" s="52"/>
      <c r="B41" t="s">
        <v>399</v>
      </c>
      <c r="C41" s="50"/>
      <c r="D41" s="50"/>
      <c r="E41" s="346" t="s">
        <v>812</v>
      </c>
      <c r="F41" s="346"/>
      <c r="G41" s="346"/>
      <c r="H41" s="346"/>
      <c r="I41" s="346"/>
      <c r="J41" s="50"/>
    </row>
    <row r="42" spans="1:11" ht="15">
      <c r="A42" s="36"/>
      <c r="B42" t="s">
        <v>398</v>
      </c>
      <c r="E42" s="346" t="s">
        <v>813</v>
      </c>
      <c r="F42" s="346"/>
      <c r="G42" s="346"/>
      <c r="H42" s="346"/>
      <c r="I42" s="346"/>
      <c r="K42">
        <v>0</v>
      </c>
    </row>
    <row r="43" ht="6" customHeight="1" thickBot="1">
      <c r="F43" s="106"/>
    </row>
    <row r="44" spans="3:9" ht="15" thickBot="1">
      <c r="C44" s="370" t="s">
        <v>50</v>
      </c>
      <c r="D44" s="371"/>
      <c r="E44" s="91" t="s">
        <v>402</v>
      </c>
      <c r="F44" s="91" t="s">
        <v>403</v>
      </c>
      <c r="G44" s="49" t="s">
        <v>51</v>
      </c>
      <c r="H44" s="31" t="s">
        <v>404</v>
      </c>
      <c r="I44" s="49" t="s">
        <v>405</v>
      </c>
    </row>
    <row r="45" spans="1:9" ht="14.25">
      <c r="A45" s="37" t="s">
        <v>48</v>
      </c>
      <c r="B45" s="100">
        <v>23</v>
      </c>
      <c r="C45" s="374"/>
      <c r="D45" s="375"/>
      <c r="E45" s="39"/>
      <c r="F45" s="39"/>
      <c r="G45" s="40">
        <f>IF(B45&gt;0,1/B45,0)</f>
        <v>0.043478260869565216</v>
      </c>
      <c r="H45" s="38"/>
      <c r="I45" s="41"/>
    </row>
    <row r="46" spans="2:9" ht="12.75">
      <c r="B46" s="18"/>
      <c r="C46" s="344" t="s">
        <v>806</v>
      </c>
      <c r="D46" s="345"/>
      <c r="E46" s="98">
        <v>0.005</v>
      </c>
      <c r="F46" s="98">
        <v>0.17</v>
      </c>
      <c r="G46" s="42">
        <f aca="true" t="shared" si="0" ref="G46:G52">IF(F46&gt;0,E46/F46,0)</f>
        <v>0.029411764705882353</v>
      </c>
      <c r="H46" s="101"/>
      <c r="I46" s="42">
        <v>0</v>
      </c>
    </row>
    <row r="47" spans="2:9" ht="12.75">
      <c r="B47" s="18"/>
      <c r="C47" s="344" t="s">
        <v>810</v>
      </c>
      <c r="D47" s="345"/>
      <c r="E47" s="98">
        <v>0.03</v>
      </c>
      <c r="F47" s="98">
        <v>0.037</v>
      </c>
      <c r="G47" s="42">
        <f t="shared" si="0"/>
        <v>0.8108108108108109</v>
      </c>
      <c r="H47" s="101"/>
      <c r="I47" s="42">
        <v>0</v>
      </c>
    </row>
    <row r="48" spans="2:9" ht="12.75">
      <c r="B48" s="18"/>
      <c r="C48" s="344" t="s">
        <v>808</v>
      </c>
      <c r="D48" s="345"/>
      <c r="E48" s="98">
        <v>0.19</v>
      </c>
      <c r="F48" s="98">
        <v>0.037</v>
      </c>
      <c r="G48" s="42">
        <f>IF(F48&gt;0,E48/F48,0)</f>
        <v>5.135135135135135</v>
      </c>
      <c r="H48" s="101"/>
      <c r="I48" s="42">
        <v>0</v>
      </c>
    </row>
    <row r="49" spans="2:9" ht="12.75" customHeight="1">
      <c r="B49" s="18"/>
      <c r="C49" s="344" t="s">
        <v>804</v>
      </c>
      <c r="D49" s="345"/>
      <c r="E49" s="98">
        <v>0.02</v>
      </c>
      <c r="F49" s="98">
        <v>1.86</v>
      </c>
      <c r="G49" s="42">
        <f t="shared" si="0"/>
        <v>0.01075268817204301</v>
      </c>
      <c r="H49" s="101"/>
      <c r="I49" s="42">
        <f>H49*E49</f>
        <v>0</v>
      </c>
    </row>
    <row r="50" spans="2:9" ht="13.5" customHeight="1">
      <c r="B50" s="18"/>
      <c r="C50" s="344" t="s">
        <v>807</v>
      </c>
      <c r="D50" s="345"/>
      <c r="E50" s="98">
        <v>0.22</v>
      </c>
      <c r="F50" s="98">
        <v>2.04</v>
      </c>
      <c r="G50" s="42">
        <f t="shared" si="0"/>
        <v>0.10784313725490197</v>
      </c>
      <c r="H50" s="101"/>
      <c r="I50" s="42">
        <f>H50*E50</f>
        <v>0</v>
      </c>
    </row>
    <row r="51" spans="2:9" ht="12.75">
      <c r="B51" s="18"/>
      <c r="C51" s="344"/>
      <c r="D51" s="345"/>
      <c r="E51" s="98"/>
      <c r="F51" s="98"/>
      <c r="G51" s="42">
        <f t="shared" si="0"/>
        <v>0</v>
      </c>
      <c r="H51" s="101"/>
      <c r="I51" s="42">
        <f>H51*E51</f>
        <v>0</v>
      </c>
    </row>
    <row r="52" spans="2:9" ht="12.75">
      <c r="B52" s="18"/>
      <c r="C52" s="344"/>
      <c r="D52" s="345"/>
      <c r="E52" s="98"/>
      <c r="F52" s="98"/>
      <c r="G52" s="42">
        <f t="shared" si="0"/>
        <v>0</v>
      </c>
      <c r="H52" s="101"/>
      <c r="I52" s="42">
        <f>H52*E52</f>
        <v>0</v>
      </c>
    </row>
    <row r="53" spans="1:9" ht="15" thickBot="1">
      <c r="A53" s="37" t="s">
        <v>49</v>
      </c>
      <c r="B53" s="100">
        <v>8.7</v>
      </c>
      <c r="C53" s="372"/>
      <c r="D53" s="373"/>
      <c r="E53" s="44"/>
      <c r="F53" s="44"/>
      <c r="G53" s="45">
        <f>IF(B53&gt;0,1/B53,0)</f>
        <v>0.1149425287356322</v>
      </c>
      <c r="H53" s="43"/>
      <c r="I53" s="46"/>
    </row>
    <row r="54" spans="6:9" ht="15" thickBot="1">
      <c r="F54" s="90" t="s">
        <v>58</v>
      </c>
      <c r="G54" s="92">
        <f>SUM(G45:G53)</f>
        <v>6.25237432568397</v>
      </c>
      <c r="I54" s="32" t="s">
        <v>59</v>
      </c>
    </row>
    <row r="55" spans="6:9" ht="15.75" thickBot="1">
      <c r="F55" s="47" t="s">
        <v>401</v>
      </c>
      <c r="G55" s="99">
        <v>6.02</v>
      </c>
      <c r="I55" s="48">
        <f>SUM(I47:I52)</f>
        <v>0</v>
      </c>
    </row>
    <row r="57" spans="1:9" ht="15.75">
      <c r="A57" s="369" t="str">
        <f>IF(G55&gt;G54,"Толщина теплоизоляционного слоя недостаточна.                                     Необходимо увеличить.","Конструкция соответствует теплоизоляционным нормам.")</f>
        <v>Конструкция соответствует теплоизоляционным нормам.</v>
      </c>
      <c r="B57" s="369"/>
      <c r="C57" s="369"/>
      <c r="D57" s="369"/>
      <c r="E57" s="369"/>
      <c r="F57" s="369"/>
      <c r="G57" s="369"/>
      <c r="H57" s="369"/>
      <c r="I57" s="369"/>
    </row>
  </sheetData>
  <sheetProtection/>
  <mergeCells count="33">
    <mergeCell ref="A57:I57"/>
    <mergeCell ref="C44:D44"/>
    <mergeCell ref="C53:D53"/>
    <mergeCell ref="C50:D50"/>
    <mergeCell ref="C52:D52"/>
    <mergeCell ref="C46:D46"/>
    <mergeCell ref="C49:D49"/>
    <mergeCell ref="A15:I15"/>
    <mergeCell ref="A16:I16"/>
    <mergeCell ref="B4:I4"/>
    <mergeCell ref="E41:I41"/>
    <mergeCell ref="E42:I42"/>
    <mergeCell ref="C45:D45"/>
    <mergeCell ref="A20:B20"/>
    <mergeCell ref="A21:B21"/>
    <mergeCell ref="A22:B22"/>
    <mergeCell ref="C20:D22"/>
    <mergeCell ref="A1:I1"/>
    <mergeCell ref="A2:I2"/>
    <mergeCell ref="E18:I18"/>
    <mergeCell ref="E13:G13"/>
    <mergeCell ref="A18:B19"/>
    <mergeCell ref="C18:D19"/>
    <mergeCell ref="A24:I24"/>
    <mergeCell ref="A26:I26"/>
    <mergeCell ref="C51:D51"/>
    <mergeCell ref="D34:I34"/>
    <mergeCell ref="D33:I33"/>
    <mergeCell ref="A35:I35"/>
    <mergeCell ref="A37:I37"/>
    <mergeCell ref="C47:D47"/>
    <mergeCell ref="C48:D48"/>
    <mergeCell ref="E39:I39"/>
  </mergeCells>
  <printOptions/>
  <pageMargins left="0.5905511811023623" right="0.5905511811023623" top="0" bottom="0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1"/>
  <sheetViews>
    <sheetView zoomScalePageLayoutView="0" workbookViewId="0" topLeftCell="A1">
      <selection activeCell="B123" sqref="B123:G123"/>
    </sheetView>
  </sheetViews>
  <sheetFormatPr defaultColWidth="9.00390625" defaultRowHeight="12.75" outlineLevelRow="1" outlineLevelCol="1"/>
  <cols>
    <col min="1" max="1" width="11.75390625" style="0" customWidth="1"/>
    <col min="2" max="2" width="10.75390625" style="0" customWidth="1"/>
    <col min="3" max="3" width="15.75390625" style="0" customWidth="1"/>
    <col min="4" max="4" width="8.00390625" style="0" hidden="1" customWidth="1" outlineLevel="1"/>
    <col min="5" max="5" width="18.75390625" style="0" customWidth="1" collapsed="1"/>
    <col min="7" max="7" width="8.25390625" style="0" customWidth="1"/>
  </cols>
  <sheetData>
    <row r="1" ht="12.75">
      <c r="A1" s="124" t="s">
        <v>782</v>
      </c>
    </row>
    <row r="3" spans="3:5" ht="14.25">
      <c r="C3" s="7" t="s">
        <v>774</v>
      </c>
      <c r="E3" s="105">
        <v>3.59</v>
      </c>
    </row>
    <row r="4" spans="3:6" ht="12.75">
      <c r="C4" s="119" t="s">
        <v>779</v>
      </c>
      <c r="D4" s="18"/>
      <c r="E4" s="120">
        <v>0.1</v>
      </c>
      <c r="F4" s="121">
        <f>E4/E4</f>
        <v>1</v>
      </c>
    </row>
    <row r="5" spans="1:7" ht="13.5" thickBot="1">
      <c r="A5" s="106"/>
      <c r="G5" s="106"/>
    </row>
    <row r="6" spans="1:7" s="109" customFormat="1" ht="48" customHeight="1" thickBot="1">
      <c r="A6" s="107" t="s">
        <v>775</v>
      </c>
      <c r="B6" s="108" t="s">
        <v>776</v>
      </c>
      <c r="C6" s="123" t="s">
        <v>781</v>
      </c>
      <c r="D6" s="107" t="s">
        <v>777</v>
      </c>
      <c r="E6" s="107" t="s">
        <v>780</v>
      </c>
      <c r="F6" s="378" t="s">
        <v>778</v>
      </c>
      <c r="G6" s="379"/>
    </row>
    <row r="7" spans="1:7" ht="12.75" customHeight="1" hidden="1" outlineLevel="1">
      <c r="A7" s="105">
        <v>0</v>
      </c>
      <c r="B7">
        <v>2.2</v>
      </c>
      <c r="C7" s="105">
        <f aca="true" t="shared" si="0" ref="C7:C70">$E$3-(A7/B7)</f>
        <v>3.59</v>
      </c>
      <c r="D7" s="110">
        <f aca="true" t="shared" si="1" ref="D7:D70">($E$4*C7)/$E$3</f>
        <v>0.1</v>
      </c>
      <c r="F7" s="23"/>
      <c r="G7" s="18"/>
    </row>
    <row r="8" spans="1:7" ht="12.75" customHeight="1" hidden="1" outlineLevel="1">
      <c r="A8" s="105">
        <v>0.05</v>
      </c>
      <c r="B8">
        <v>2.2</v>
      </c>
      <c r="C8" s="105">
        <f t="shared" si="0"/>
        <v>3.567272727272727</v>
      </c>
      <c r="D8" s="110">
        <f t="shared" si="1"/>
        <v>0.09936692833628767</v>
      </c>
      <c r="E8" s="110"/>
      <c r="F8" s="23"/>
      <c r="G8" s="18"/>
    </row>
    <row r="9" spans="1:7" ht="12.75" customHeight="1" hidden="1" outlineLevel="1">
      <c r="A9" s="105">
        <v>0.1</v>
      </c>
      <c r="B9">
        <v>2.2</v>
      </c>
      <c r="C9" s="105">
        <f t="shared" si="0"/>
        <v>3.5445454545454544</v>
      </c>
      <c r="D9" s="110">
        <f t="shared" si="1"/>
        <v>0.09873385667257534</v>
      </c>
      <c r="E9" s="110"/>
      <c r="F9" s="23"/>
      <c r="G9" s="18"/>
    </row>
    <row r="10" spans="1:7" ht="12.75" customHeight="1" hidden="1" outlineLevel="1">
      <c r="A10" s="105">
        <v>0.15</v>
      </c>
      <c r="B10">
        <v>2.2</v>
      </c>
      <c r="C10" s="105">
        <f t="shared" si="0"/>
        <v>3.5218181818181815</v>
      </c>
      <c r="D10" s="110">
        <f t="shared" si="1"/>
        <v>0.098100785008863</v>
      </c>
      <c r="E10" s="110"/>
      <c r="F10" s="23"/>
      <c r="G10" s="18"/>
    </row>
    <row r="11" spans="1:7" ht="12.75" customHeight="1" hidden="1" outlineLevel="1">
      <c r="A11" s="105">
        <v>0.2</v>
      </c>
      <c r="B11">
        <v>2.2</v>
      </c>
      <c r="C11" s="105">
        <f t="shared" si="0"/>
        <v>3.499090909090909</v>
      </c>
      <c r="D11" s="110">
        <f t="shared" si="1"/>
        <v>0.09746771334515068</v>
      </c>
      <c r="E11" s="110"/>
      <c r="F11" s="23"/>
      <c r="G11" s="18"/>
    </row>
    <row r="12" spans="1:7" ht="12.75" customHeight="1" hidden="1" outlineLevel="1">
      <c r="A12" s="105">
        <v>0.25</v>
      </c>
      <c r="B12">
        <v>2.2</v>
      </c>
      <c r="C12" s="105">
        <f t="shared" si="0"/>
        <v>3.476363636363636</v>
      </c>
      <c r="D12" s="110">
        <f t="shared" si="1"/>
        <v>0.09683464168143834</v>
      </c>
      <c r="E12" s="110"/>
      <c r="F12" s="23"/>
      <c r="G12" s="18"/>
    </row>
    <row r="13" spans="1:7" ht="12.75" customHeight="1" hidden="1" outlineLevel="1">
      <c r="A13" s="105">
        <v>0.3</v>
      </c>
      <c r="B13">
        <v>2.2</v>
      </c>
      <c r="C13" s="105">
        <f t="shared" si="0"/>
        <v>3.4536363636363636</v>
      </c>
      <c r="D13" s="110">
        <f t="shared" si="1"/>
        <v>0.09620157001772602</v>
      </c>
      <c r="E13" s="110"/>
      <c r="F13" s="23"/>
      <c r="G13" s="18"/>
    </row>
    <row r="14" spans="1:7" ht="12.75" customHeight="1" hidden="1" outlineLevel="1">
      <c r="A14" s="105">
        <v>0.35</v>
      </c>
      <c r="B14">
        <v>2.2</v>
      </c>
      <c r="C14" s="105">
        <f t="shared" si="0"/>
        <v>3.4309090909090907</v>
      </c>
      <c r="D14" s="110">
        <f t="shared" si="1"/>
        <v>0.09556849835401368</v>
      </c>
      <c r="E14" s="110"/>
      <c r="F14" s="23"/>
      <c r="G14" s="18"/>
    </row>
    <row r="15" spans="1:7" ht="12.75" customHeight="1" hidden="1" outlineLevel="1">
      <c r="A15" s="105">
        <v>0.4</v>
      </c>
      <c r="B15">
        <v>2.2</v>
      </c>
      <c r="C15" s="105">
        <f t="shared" si="0"/>
        <v>3.408181818181818</v>
      </c>
      <c r="D15" s="110">
        <f t="shared" si="1"/>
        <v>0.09493542669030136</v>
      </c>
      <c r="E15" s="110"/>
      <c r="F15" s="23"/>
      <c r="G15" s="18"/>
    </row>
    <row r="16" spans="1:7" ht="12.75" customHeight="1" hidden="1" outlineLevel="1">
      <c r="A16" s="105">
        <v>0.45</v>
      </c>
      <c r="B16">
        <v>2.2</v>
      </c>
      <c r="C16" s="105">
        <f t="shared" si="0"/>
        <v>3.3854545454545453</v>
      </c>
      <c r="D16" s="110">
        <f t="shared" si="1"/>
        <v>0.09430235502658901</v>
      </c>
      <c r="E16" s="110"/>
      <c r="F16" s="23"/>
      <c r="G16" s="18"/>
    </row>
    <row r="17" spans="1:7" ht="12.75" customHeight="1" hidden="1" outlineLevel="1">
      <c r="A17" s="105">
        <v>0.5</v>
      </c>
      <c r="B17">
        <v>2.2</v>
      </c>
      <c r="C17" s="105">
        <f t="shared" si="0"/>
        <v>3.362727272727273</v>
      </c>
      <c r="D17" s="110">
        <f t="shared" si="1"/>
        <v>0.09366928336287668</v>
      </c>
      <c r="E17" s="110"/>
      <c r="F17" s="23"/>
      <c r="G17" s="18"/>
    </row>
    <row r="18" spans="1:7" ht="12.75" customHeight="1" hidden="1" outlineLevel="1">
      <c r="A18" s="105">
        <v>0.55</v>
      </c>
      <c r="B18">
        <v>2.2</v>
      </c>
      <c r="C18" s="105">
        <f t="shared" si="0"/>
        <v>3.34</v>
      </c>
      <c r="D18" s="110">
        <f t="shared" si="1"/>
        <v>0.09303621169916436</v>
      </c>
      <c r="E18" s="110"/>
      <c r="F18" s="23"/>
      <c r="G18" s="18"/>
    </row>
    <row r="19" spans="1:8" ht="13.5" collapsed="1" thickBot="1">
      <c r="A19" s="111">
        <v>0.6</v>
      </c>
      <c r="B19" s="106">
        <v>2.2</v>
      </c>
      <c r="C19" s="111">
        <f>$E$3-(A19/B19)</f>
        <v>3.3172727272727274</v>
      </c>
      <c r="D19" s="112">
        <f t="shared" si="1"/>
        <v>0.09240314003545202</v>
      </c>
      <c r="E19" s="130">
        <f>AVERAGE(D7:D19)</f>
        <v>0.09620157001772602</v>
      </c>
      <c r="F19" s="115">
        <f>E19/E4</f>
        <v>0.9620157001772601</v>
      </c>
      <c r="G19" s="116">
        <f>F19-F4</f>
        <v>-0.037984299822739875</v>
      </c>
      <c r="H19" s="122"/>
    </row>
    <row r="20" spans="1:7" ht="12.75" hidden="1" outlineLevel="1">
      <c r="A20" s="105">
        <v>0.65</v>
      </c>
      <c r="B20">
        <v>2.2</v>
      </c>
      <c r="C20" s="105">
        <f t="shared" si="0"/>
        <v>3.2945454545454544</v>
      </c>
      <c r="D20" s="110">
        <f t="shared" si="1"/>
        <v>0.09177006837173968</v>
      </c>
      <c r="E20" s="105"/>
      <c r="F20" s="117"/>
      <c r="G20" s="113"/>
    </row>
    <row r="21" spans="1:7" ht="12.75" hidden="1" outlineLevel="1">
      <c r="A21" s="105">
        <v>0.7</v>
      </c>
      <c r="B21">
        <v>2.2</v>
      </c>
      <c r="C21" s="105">
        <f t="shared" si="0"/>
        <v>3.2718181818181815</v>
      </c>
      <c r="D21" s="110">
        <f t="shared" si="1"/>
        <v>0.09113699670802736</v>
      </c>
      <c r="E21" s="105"/>
      <c r="F21" s="117"/>
      <c r="G21" s="113"/>
    </row>
    <row r="22" spans="1:7" ht="12.75" hidden="1" outlineLevel="1">
      <c r="A22" s="105">
        <v>0.75</v>
      </c>
      <c r="B22">
        <v>2.2</v>
      </c>
      <c r="C22" s="105">
        <f t="shared" si="0"/>
        <v>3.249090909090909</v>
      </c>
      <c r="D22" s="110">
        <f t="shared" si="1"/>
        <v>0.09050392504431502</v>
      </c>
      <c r="E22" s="105"/>
      <c r="F22" s="117"/>
      <c r="G22" s="113"/>
    </row>
    <row r="23" spans="1:7" ht="12.75" hidden="1" outlineLevel="1">
      <c r="A23" s="105">
        <v>0.8</v>
      </c>
      <c r="B23">
        <v>2.2</v>
      </c>
      <c r="C23" s="105">
        <f t="shared" si="0"/>
        <v>3.226363636363636</v>
      </c>
      <c r="D23" s="110">
        <f t="shared" si="1"/>
        <v>0.08987085338060267</v>
      </c>
      <c r="E23" s="105"/>
      <c r="F23" s="117"/>
      <c r="G23" s="113"/>
    </row>
    <row r="24" spans="1:7" ht="12.75" hidden="1" outlineLevel="1">
      <c r="A24" s="105">
        <v>0.85</v>
      </c>
      <c r="B24">
        <v>2.2</v>
      </c>
      <c r="C24" s="105">
        <f t="shared" si="0"/>
        <v>3.2036363636363636</v>
      </c>
      <c r="D24" s="110">
        <f t="shared" si="1"/>
        <v>0.08923778171689037</v>
      </c>
      <c r="E24" s="105"/>
      <c r="F24" s="117"/>
      <c r="G24" s="113"/>
    </row>
    <row r="25" spans="1:7" ht="12.75" hidden="1" outlineLevel="1">
      <c r="A25" s="105">
        <v>0.9</v>
      </c>
      <c r="B25">
        <v>2.2</v>
      </c>
      <c r="C25" s="105">
        <f t="shared" si="0"/>
        <v>3.1809090909090907</v>
      </c>
      <c r="D25" s="110">
        <f t="shared" si="1"/>
        <v>0.08860471005317802</v>
      </c>
      <c r="E25" s="105"/>
      <c r="F25" s="117"/>
      <c r="G25" s="113"/>
    </row>
    <row r="26" spans="1:7" ht="12.75" hidden="1" outlineLevel="1">
      <c r="A26" s="105">
        <v>0.95</v>
      </c>
      <c r="B26">
        <v>2.2</v>
      </c>
      <c r="C26" s="105">
        <f t="shared" si="0"/>
        <v>3.158181818181818</v>
      </c>
      <c r="D26" s="110">
        <f t="shared" si="1"/>
        <v>0.0879716383894657</v>
      </c>
      <c r="E26" s="105"/>
      <c r="F26" s="117"/>
      <c r="G26" s="113"/>
    </row>
    <row r="27" spans="1:7" ht="12.75" hidden="1" outlineLevel="1">
      <c r="A27" s="105">
        <v>1</v>
      </c>
      <c r="B27">
        <v>2.2</v>
      </c>
      <c r="C27" s="105">
        <f t="shared" si="0"/>
        <v>3.1354545454545453</v>
      </c>
      <c r="D27" s="110">
        <f t="shared" si="1"/>
        <v>0.08733856672575337</v>
      </c>
      <c r="E27" s="105"/>
      <c r="F27" s="117"/>
      <c r="G27" s="113"/>
    </row>
    <row r="28" spans="1:7" ht="12.75" hidden="1" outlineLevel="1">
      <c r="A28">
        <v>1.05</v>
      </c>
      <c r="B28">
        <v>2.2</v>
      </c>
      <c r="C28" s="105">
        <f t="shared" si="0"/>
        <v>3.112727272727273</v>
      </c>
      <c r="D28" s="110">
        <f t="shared" si="1"/>
        <v>0.08670549506204103</v>
      </c>
      <c r="E28" s="105"/>
      <c r="F28" s="117"/>
      <c r="G28" s="113"/>
    </row>
    <row r="29" spans="1:7" ht="12.75" hidden="1" outlineLevel="1">
      <c r="A29" s="105">
        <v>1.1</v>
      </c>
      <c r="B29">
        <v>2.2</v>
      </c>
      <c r="C29" s="105">
        <f t="shared" si="0"/>
        <v>3.09</v>
      </c>
      <c r="D29" s="110">
        <f t="shared" si="1"/>
        <v>0.0860724233983287</v>
      </c>
      <c r="E29" s="105"/>
      <c r="F29" s="117"/>
      <c r="G29" s="113"/>
    </row>
    <row r="30" spans="1:7" ht="12.75" hidden="1" outlineLevel="1">
      <c r="A30" s="105">
        <v>1.15</v>
      </c>
      <c r="B30">
        <v>2.2</v>
      </c>
      <c r="C30" s="105">
        <f t="shared" si="0"/>
        <v>3.0672727272727274</v>
      </c>
      <c r="D30" s="110">
        <f t="shared" si="1"/>
        <v>0.08543935173461636</v>
      </c>
      <c r="E30" s="105"/>
      <c r="F30" s="117"/>
      <c r="G30" s="113"/>
    </row>
    <row r="31" spans="1:7" ht="13.5" collapsed="1" thickBot="1">
      <c r="A31" s="111">
        <v>1.2</v>
      </c>
      <c r="B31" s="106">
        <v>2.2</v>
      </c>
      <c r="C31" s="111">
        <f t="shared" si="0"/>
        <v>3.0445454545454544</v>
      </c>
      <c r="D31" s="112">
        <f t="shared" si="1"/>
        <v>0.08480628007090403</v>
      </c>
      <c r="E31" s="130">
        <f>AVERAGE(D20:D31)</f>
        <v>0.08828817422132185</v>
      </c>
      <c r="F31" s="115">
        <f>E31/E4</f>
        <v>0.8828817422132185</v>
      </c>
      <c r="G31" s="116">
        <f>F31-F19</f>
        <v>-0.07913395796404166</v>
      </c>
    </row>
    <row r="32" spans="1:7" ht="12.75" hidden="1" outlineLevel="1">
      <c r="A32" s="105">
        <v>1.25</v>
      </c>
      <c r="B32">
        <v>2.2</v>
      </c>
      <c r="C32" s="105">
        <f t="shared" si="0"/>
        <v>3.0218181818181815</v>
      </c>
      <c r="D32" s="110">
        <f t="shared" si="1"/>
        <v>0.0841732084071917</v>
      </c>
      <c r="E32" s="105"/>
      <c r="F32" s="117"/>
      <c r="G32" s="118"/>
    </row>
    <row r="33" spans="1:7" ht="12.75" hidden="1" outlineLevel="1">
      <c r="A33" s="105">
        <v>1.3</v>
      </c>
      <c r="B33">
        <v>2.2</v>
      </c>
      <c r="C33" s="105">
        <f t="shared" si="0"/>
        <v>2.999090909090909</v>
      </c>
      <c r="D33" s="110">
        <f t="shared" si="1"/>
        <v>0.08354013674347936</v>
      </c>
      <c r="E33" s="105"/>
      <c r="F33" s="117"/>
      <c r="G33" s="118"/>
    </row>
    <row r="34" spans="1:7" ht="12.75" hidden="1" outlineLevel="1">
      <c r="A34" s="105">
        <v>1.35</v>
      </c>
      <c r="B34">
        <v>2.2</v>
      </c>
      <c r="C34" s="105">
        <f t="shared" si="0"/>
        <v>2.976363636363636</v>
      </c>
      <c r="D34" s="110">
        <f t="shared" si="1"/>
        <v>0.08290706507976703</v>
      </c>
      <c r="E34" s="105"/>
      <c r="F34" s="117"/>
      <c r="G34" s="118"/>
    </row>
    <row r="35" spans="1:7" ht="12.75" hidden="1" outlineLevel="1">
      <c r="A35" s="105">
        <v>1.4</v>
      </c>
      <c r="B35">
        <v>2.2</v>
      </c>
      <c r="C35" s="105">
        <f t="shared" si="0"/>
        <v>2.9536363636363636</v>
      </c>
      <c r="D35" s="110">
        <f t="shared" si="1"/>
        <v>0.08227399341605471</v>
      </c>
      <c r="E35" s="105"/>
      <c r="F35" s="117"/>
      <c r="G35" s="118"/>
    </row>
    <row r="36" spans="1:7" ht="12.75" hidden="1" outlineLevel="1">
      <c r="A36" s="105">
        <v>1.45</v>
      </c>
      <c r="B36">
        <v>2.2</v>
      </c>
      <c r="C36" s="105">
        <f t="shared" si="0"/>
        <v>2.9309090909090907</v>
      </c>
      <c r="D36" s="110">
        <f t="shared" si="1"/>
        <v>0.08164092175234236</v>
      </c>
      <c r="E36" s="105"/>
      <c r="F36" s="117"/>
      <c r="G36" s="118"/>
    </row>
    <row r="37" spans="1:7" ht="12.75" hidden="1" outlineLevel="1">
      <c r="A37" s="105">
        <v>1.5</v>
      </c>
      <c r="B37">
        <v>2.2</v>
      </c>
      <c r="C37" s="105">
        <f t="shared" si="0"/>
        <v>2.908181818181818</v>
      </c>
      <c r="D37" s="110">
        <f t="shared" si="1"/>
        <v>0.08100785008863004</v>
      </c>
      <c r="E37" s="105"/>
      <c r="F37" s="117"/>
      <c r="G37" s="118"/>
    </row>
    <row r="38" spans="1:7" ht="12.75" hidden="1" outlineLevel="1">
      <c r="A38" s="105">
        <v>1.55</v>
      </c>
      <c r="B38">
        <v>2.2</v>
      </c>
      <c r="C38" s="105">
        <f t="shared" si="0"/>
        <v>2.8854545454545453</v>
      </c>
      <c r="D38" s="110">
        <f t="shared" si="1"/>
        <v>0.0803747784249177</v>
      </c>
      <c r="E38" s="105"/>
      <c r="F38" s="117"/>
      <c r="G38" s="118"/>
    </row>
    <row r="39" spans="1:7" ht="12.75" hidden="1" outlineLevel="1">
      <c r="A39" s="105">
        <v>1.6</v>
      </c>
      <c r="B39">
        <v>2.2</v>
      </c>
      <c r="C39" s="105">
        <f t="shared" si="0"/>
        <v>2.8627272727272723</v>
      </c>
      <c r="D39" s="110">
        <f t="shared" si="1"/>
        <v>0.07974170676120536</v>
      </c>
      <c r="E39" s="105"/>
      <c r="F39" s="117"/>
      <c r="G39" s="118"/>
    </row>
    <row r="40" spans="1:7" ht="12.75" hidden="1" outlineLevel="1">
      <c r="A40" s="105">
        <v>1.65</v>
      </c>
      <c r="B40">
        <v>2.2</v>
      </c>
      <c r="C40" s="105">
        <f t="shared" si="0"/>
        <v>2.84</v>
      </c>
      <c r="D40" s="110">
        <f t="shared" si="1"/>
        <v>0.07910863509749304</v>
      </c>
      <c r="E40" s="105"/>
      <c r="F40" s="117"/>
      <c r="G40" s="118"/>
    </row>
    <row r="41" spans="1:7" ht="12.75" hidden="1" outlineLevel="1">
      <c r="A41" s="105">
        <v>1.7</v>
      </c>
      <c r="B41">
        <v>2.2</v>
      </c>
      <c r="C41" s="105">
        <f t="shared" si="0"/>
        <v>2.8172727272727274</v>
      </c>
      <c r="D41" s="110">
        <f t="shared" si="1"/>
        <v>0.07847556343378072</v>
      </c>
      <c r="E41" s="105"/>
      <c r="F41" s="117"/>
      <c r="G41" s="118"/>
    </row>
    <row r="42" spans="1:7" ht="12.75" hidden="1" outlineLevel="1">
      <c r="A42" s="105">
        <v>1.75</v>
      </c>
      <c r="B42">
        <v>2.2</v>
      </c>
      <c r="C42" s="105">
        <f t="shared" si="0"/>
        <v>2.7945454545454544</v>
      </c>
      <c r="D42" s="110">
        <f t="shared" si="1"/>
        <v>0.07784249177006837</v>
      </c>
      <c r="E42" s="105"/>
      <c r="F42" s="117"/>
      <c r="G42" s="118"/>
    </row>
    <row r="43" spans="1:7" ht="13.5" collapsed="1" thickBot="1">
      <c r="A43" s="111">
        <v>1.8</v>
      </c>
      <c r="B43" s="106">
        <v>2.2</v>
      </c>
      <c r="C43" s="111">
        <f t="shared" si="0"/>
        <v>2.7718181818181815</v>
      </c>
      <c r="D43" s="112">
        <f t="shared" si="1"/>
        <v>0.07720942010635604</v>
      </c>
      <c r="E43" s="130">
        <f>AVERAGE(D32:D43)</f>
        <v>0.08069131425677388</v>
      </c>
      <c r="F43" s="115">
        <f>E43/E4</f>
        <v>0.8069131425677387</v>
      </c>
      <c r="G43" s="116">
        <f>F43-F31</f>
        <v>-0.07596859964547975</v>
      </c>
    </row>
    <row r="44" spans="1:7" ht="12.75" hidden="1" outlineLevel="1">
      <c r="A44" s="105">
        <v>1.85</v>
      </c>
      <c r="B44">
        <v>2.2</v>
      </c>
      <c r="C44" s="105">
        <f t="shared" si="0"/>
        <v>2.749090909090909</v>
      </c>
      <c r="D44" s="114">
        <f t="shared" si="1"/>
        <v>0.07657634844264372</v>
      </c>
      <c r="E44" s="105"/>
      <c r="F44" s="117"/>
      <c r="G44" s="118"/>
    </row>
    <row r="45" spans="1:7" ht="12.75" hidden="1" outlineLevel="1">
      <c r="A45" s="33">
        <v>1.9</v>
      </c>
      <c r="B45">
        <v>2.2</v>
      </c>
      <c r="C45" s="105">
        <f t="shared" si="0"/>
        <v>2.7263636363636365</v>
      </c>
      <c r="D45" s="114">
        <f t="shared" si="1"/>
        <v>0.0759432767789314</v>
      </c>
      <c r="E45" s="105"/>
      <c r="F45" s="117"/>
      <c r="G45" s="118"/>
    </row>
    <row r="46" spans="1:7" ht="12.75" hidden="1" outlineLevel="1">
      <c r="A46" s="105">
        <v>1.95</v>
      </c>
      <c r="B46">
        <v>2.2</v>
      </c>
      <c r="C46" s="105">
        <f t="shared" si="0"/>
        <v>2.7036363636363636</v>
      </c>
      <c r="D46" s="114">
        <f t="shared" si="1"/>
        <v>0.07531020511521905</v>
      </c>
      <c r="E46" s="105"/>
      <c r="F46" s="117"/>
      <c r="G46" s="118"/>
    </row>
    <row r="47" spans="1:7" ht="12.75" hidden="1" outlineLevel="1">
      <c r="A47" s="33">
        <v>2</v>
      </c>
      <c r="B47">
        <v>2.2</v>
      </c>
      <c r="C47" s="105">
        <f t="shared" si="0"/>
        <v>2.6809090909090907</v>
      </c>
      <c r="D47" s="114">
        <f t="shared" si="1"/>
        <v>0.07467713345150671</v>
      </c>
      <c r="E47" s="105"/>
      <c r="F47" s="117"/>
      <c r="G47" s="118"/>
    </row>
    <row r="48" spans="1:7" ht="12.75" hidden="1" outlineLevel="1">
      <c r="A48" s="105">
        <v>2.05</v>
      </c>
      <c r="B48">
        <v>2.2</v>
      </c>
      <c r="C48" s="105">
        <f t="shared" si="0"/>
        <v>2.658181818181818</v>
      </c>
      <c r="D48" s="114">
        <f t="shared" si="1"/>
        <v>0.0740440617877944</v>
      </c>
      <c r="E48" s="105"/>
      <c r="F48" s="117"/>
      <c r="G48" s="118"/>
    </row>
    <row r="49" spans="1:7" ht="12.75" hidden="1" outlineLevel="1">
      <c r="A49" s="33">
        <v>2.1</v>
      </c>
      <c r="B49">
        <v>2.2</v>
      </c>
      <c r="C49" s="105">
        <f t="shared" si="0"/>
        <v>2.6354545454545453</v>
      </c>
      <c r="D49" s="114">
        <f t="shared" si="1"/>
        <v>0.07341099012408205</v>
      </c>
      <c r="E49" s="105"/>
      <c r="F49" s="117"/>
      <c r="G49" s="118"/>
    </row>
    <row r="50" spans="1:7" ht="12.75" hidden="1" outlineLevel="1">
      <c r="A50" s="105">
        <v>2.15</v>
      </c>
      <c r="B50">
        <v>2.2</v>
      </c>
      <c r="C50" s="105">
        <f t="shared" si="0"/>
        <v>2.612727272727273</v>
      </c>
      <c r="D50" s="114">
        <f t="shared" si="1"/>
        <v>0.07277791846036971</v>
      </c>
      <c r="E50" s="105"/>
      <c r="F50" s="117"/>
      <c r="G50" s="118"/>
    </row>
    <row r="51" spans="1:7" ht="12.75" hidden="1" outlineLevel="1">
      <c r="A51" s="33">
        <v>2.2</v>
      </c>
      <c r="B51">
        <v>2.2</v>
      </c>
      <c r="C51" s="105">
        <f t="shared" si="0"/>
        <v>2.59</v>
      </c>
      <c r="D51" s="114">
        <f t="shared" si="1"/>
        <v>0.07214484679665739</v>
      </c>
      <c r="E51" s="105"/>
      <c r="F51" s="117"/>
      <c r="G51" s="118"/>
    </row>
    <row r="52" spans="1:7" ht="12.75" hidden="1" outlineLevel="1">
      <c r="A52" s="105">
        <v>2.25</v>
      </c>
      <c r="B52">
        <v>2.2</v>
      </c>
      <c r="C52" s="105">
        <f t="shared" si="0"/>
        <v>2.5672727272727274</v>
      </c>
      <c r="D52" s="114">
        <f t="shared" si="1"/>
        <v>0.07151177513294506</v>
      </c>
      <c r="E52" s="105"/>
      <c r="F52" s="117"/>
      <c r="G52" s="118"/>
    </row>
    <row r="53" spans="1:7" ht="12.75" hidden="1" outlineLevel="1">
      <c r="A53" s="33">
        <v>2.3</v>
      </c>
      <c r="B53">
        <v>2.2</v>
      </c>
      <c r="C53" s="105">
        <f t="shared" si="0"/>
        <v>2.544545454545455</v>
      </c>
      <c r="D53" s="114">
        <f t="shared" si="1"/>
        <v>0.07087870346923272</v>
      </c>
      <c r="E53" s="105"/>
      <c r="F53" s="117"/>
      <c r="G53" s="118"/>
    </row>
    <row r="54" spans="1:7" ht="12.75" hidden="1" outlineLevel="1">
      <c r="A54" s="105">
        <v>2.35</v>
      </c>
      <c r="B54">
        <v>2.2</v>
      </c>
      <c r="C54" s="105">
        <f t="shared" si="0"/>
        <v>2.5218181818181815</v>
      </c>
      <c r="D54" s="114">
        <f t="shared" si="1"/>
        <v>0.07024563180552039</v>
      </c>
      <c r="E54" s="105"/>
      <c r="F54" s="117"/>
      <c r="G54" s="118"/>
    </row>
    <row r="55" spans="1:7" ht="13.5" collapsed="1" thickBot="1">
      <c r="A55" s="111">
        <v>2.4</v>
      </c>
      <c r="B55" s="106">
        <v>2.2</v>
      </c>
      <c r="C55" s="111">
        <f t="shared" si="0"/>
        <v>2.499090909090909</v>
      </c>
      <c r="D55" s="112">
        <f t="shared" si="1"/>
        <v>0.06961256014180806</v>
      </c>
      <c r="E55" s="130">
        <f>AVERAGE(D44:D55)</f>
        <v>0.07309445429222589</v>
      </c>
      <c r="F55" s="115">
        <f>E55/E4</f>
        <v>0.7309445429222589</v>
      </c>
      <c r="G55" s="116">
        <f>F55-F43</f>
        <v>-0.07596859964547986</v>
      </c>
    </row>
    <row r="56" spans="1:7" ht="12.75" hidden="1" outlineLevel="1">
      <c r="A56" s="105">
        <v>2.45</v>
      </c>
      <c r="B56">
        <v>2.2</v>
      </c>
      <c r="C56" s="105">
        <f t="shared" si="0"/>
        <v>2.4763636363636365</v>
      </c>
      <c r="D56" s="114">
        <f t="shared" si="1"/>
        <v>0.06897948847809574</v>
      </c>
      <c r="E56" s="105"/>
      <c r="F56" s="117"/>
      <c r="G56" s="118"/>
    </row>
    <row r="57" spans="1:7" ht="12.75" hidden="1" outlineLevel="1">
      <c r="A57" s="33">
        <v>2.5</v>
      </c>
      <c r="B57">
        <v>2.2</v>
      </c>
      <c r="C57" s="105">
        <f t="shared" si="0"/>
        <v>2.4536363636363636</v>
      </c>
      <c r="D57" s="114">
        <f t="shared" si="1"/>
        <v>0.06834641681438339</v>
      </c>
      <c r="E57" s="105"/>
      <c r="F57" s="117"/>
      <c r="G57" s="118"/>
    </row>
    <row r="58" spans="1:7" ht="12.75" hidden="1" outlineLevel="1">
      <c r="A58" s="105">
        <v>2.55</v>
      </c>
      <c r="B58">
        <v>2.2</v>
      </c>
      <c r="C58" s="105">
        <f t="shared" si="0"/>
        <v>2.4309090909090907</v>
      </c>
      <c r="D58" s="114">
        <f t="shared" si="1"/>
        <v>0.06771334515067105</v>
      </c>
      <c r="E58" s="105"/>
      <c r="F58" s="117"/>
      <c r="G58" s="118"/>
    </row>
    <row r="59" spans="1:7" ht="12.75" hidden="1" outlineLevel="1">
      <c r="A59" s="33">
        <v>2.6</v>
      </c>
      <c r="B59">
        <v>2.2</v>
      </c>
      <c r="C59" s="105">
        <f t="shared" si="0"/>
        <v>2.408181818181818</v>
      </c>
      <c r="D59" s="114">
        <f t="shared" si="1"/>
        <v>0.06708027348695873</v>
      </c>
      <c r="E59" s="105"/>
      <c r="F59" s="117"/>
      <c r="G59" s="118"/>
    </row>
    <row r="60" spans="1:7" ht="12.75" hidden="1" outlineLevel="1">
      <c r="A60" s="105">
        <v>2.65</v>
      </c>
      <c r="B60">
        <v>2.2</v>
      </c>
      <c r="C60" s="105">
        <f t="shared" si="0"/>
        <v>2.3854545454545457</v>
      </c>
      <c r="D60" s="114">
        <f t="shared" si="1"/>
        <v>0.06644720182324641</v>
      </c>
      <c r="E60" s="105"/>
      <c r="F60" s="117"/>
      <c r="G60" s="118"/>
    </row>
    <row r="61" spans="1:7" ht="12.75" hidden="1" outlineLevel="1">
      <c r="A61" s="33">
        <v>2.7</v>
      </c>
      <c r="B61">
        <v>2.2</v>
      </c>
      <c r="C61" s="105">
        <f t="shared" si="0"/>
        <v>2.3627272727272723</v>
      </c>
      <c r="D61" s="114">
        <f t="shared" si="1"/>
        <v>0.06581413015953405</v>
      </c>
      <c r="E61" s="105"/>
      <c r="F61" s="117"/>
      <c r="G61" s="118"/>
    </row>
    <row r="62" spans="1:7" ht="12.75" hidden="1" outlineLevel="1">
      <c r="A62" s="105">
        <v>2.75</v>
      </c>
      <c r="B62">
        <v>2.2</v>
      </c>
      <c r="C62" s="105">
        <f t="shared" si="0"/>
        <v>2.34</v>
      </c>
      <c r="D62" s="114">
        <f t="shared" si="1"/>
        <v>0.06518105849582173</v>
      </c>
      <c r="E62" s="105"/>
      <c r="F62" s="117"/>
      <c r="G62" s="118"/>
    </row>
    <row r="63" spans="1:7" ht="12.75" hidden="1" outlineLevel="1">
      <c r="A63" s="33">
        <v>2.8</v>
      </c>
      <c r="B63">
        <v>2.2</v>
      </c>
      <c r="C63" s="105">
        <f t="shared" si="0"/>
        <v>2.3172727272727274</v>
      </c>
      <c r="D63" s="114">
        <f t="shared" si="1"/>
        <v>0.06454798683210941</v>
      </c>
      <c r="E63" s="105"/>
      <c r="F63" s="117"/>
      <c r="G63" s="118"/>
    </row>
    <row r="64" spans="1:7" ht="12.75" hidden="1" outlineLevel="1">
      <c r="A64" s="33">
        <v>2.85</v>
      </c>
      <c r="B64">
        <v>2.2</v>
      </c>
      <c r="C64" s="105">
        <f t="shared" si="0"/>
        <v>2.2945454545454544</v>
      </c>
      <c r="D64" s="114">
        <f t="shared" si="1"/>
        <v>0.06391491516839706</v>
      </c>
      <c r="E64" s="105"/>
      <c r="F64" s="117"/>
      <c r="G64" s="118"/>
    </row>
    <row r="65" spans="1:7" ht="12.75" hidden="1" outlineLevel="1">
      <c r="A65" s="105">
        <v>2.9</v>
      </c>
      <c r="B65">
        <v>2.2</v>
      </c>
      <c r="C65" s="105">
        <f t="shared" si="0"/>
        <v>2.2718181818181815</v>
      </c>
      <c r="D65" s="114">
        <f t="shared" si="1"/>
        <v>0.06328184350468473</v>
      </c>
      <c r="E65" s="105"/>
      <c r="F65" s="117"/>
      <c r="G65" s="118"/>
    </row>
    <row r="66" spans="1:7" ht="12.75" hidden="1" outlineLevel="1">
      <c r="A66" s="33">
        <v>2.95</v>
      </c>
      <c r="B66">
        <v>2.2</v>
      </c>
      <c r="C66" s="105">
        <f t="shared" si="0"/>
        <v>2.249090909090909</v>
      </c>
      <c r="D66" s="114">
        <f t="shared" si="1"/>
        <v>0.06264877184097241</v>
      </c>
      <c r="E66" s="105"/>
      <c r="F66" s="117"/>
      <c r="G66" s="118"/>
    </row>
    <row r="67" spans="1:7" ht="13.5" collapsed="1" thickBot="1">
      <c r="A67" s="111">
        <v>3</v>
      </c>
      <c r="B67" s="106">
        <v>2.2</v>
      </c>
      <c r="C67" s="111">
        <f t="shared" si="0"/>
        <v>2.2263636363636365</v>
      </c>
      <c r="D67" s="112">
        <f t="shared" si="1"/>
        <v>0.062015700177260075</v>
      </c>
      <c r="E67" s="130">
        <f>AVERAGE(D56:D67)</f>
        <v>0.0654975943276779</v>
      </c>
      <c r="F67" s="115">
        <f>E67/E4</f>
        <v>0.654975943276779</v>
      </c>
      <c r="G67" s="116">
        <f>F67-F55</f>
        <v>-0.07596859964547986</v>
      </c>
    </row>
    <row r="68" spans="1:7" ht="12.75" hidden="1" outlineLevel="1">
      <c r="A68" s="33">
        <v>3.05</v>
      </c>
      <c r="B68" s="18">
        <v>2.2</v>
      </c>
      <c r="C68" s="33">
        <f t="shared" si="0"/>
        <v>2.2036363636363636</v>
      </c>
      <c r="D68" s="114">
        <f t="shared" si="1"/>
        <v>0.06138262851354774</v>
      </c>
      <c r="E68" s="105"/>
      <c r="F68" s="117"/>
      <c r="G68" s="118"/>
    </row>
    <row r="69" spans="1:7" ht="12.75" hidden="1" outlineLevel="1">
      <c r="A69" s="33">
        <v>3.1</v>
      </c>
      <c r="B69" s="18">
        <v>2.2</v>
      </c>
      <c r="C69" s="33">
        <f t="shared" si="0"/>
        <v>2.1809090909090907</v>
      </c>
      <c r="D69" s="114">
        <f t="shared" si="1"/>
        <v>0.0607495568498354</v>
      </c>
      <c r="E69" s="105"/>
      <c r="F69" s="117"/>
      <c r="G69" s="118"/>
    </row>
    <row r="70" spans="1:7" ht="12.75" hidden="1" outlineLevel="1">
      <c r="A70" s="33">
        <v>3.15</v>
      </c>
      <c r="B70" s="18">
        <v>2.2</v>
      </c>
      <c r="C70" s="33">
        <f t="shared" si="0"/>
        <v>2.158181818181818</v>
      </c>
      <c r="D70" s="114">
        <f t="shared" si="1"/>
        <v>0.06011648518612307</v>
      </c>
      <c r="E70" s="105"/>
      <c r="F70" s="117"/>
      <c r="G70" s="118"/>
    </row>
    <row r="71" spans="1:7" ht="12.75" hidden="1" outlineLevel="1">
      <c r="A71" s="33">
        <v>3.2</v>
      </c>
      <c r="B71" s="18">
        <v>2.2</v>
      </c>
      <c r="C71" s="33">
        <f aca="true" t="shared" si="2" ref="C71:C115">$E$3-(A71/B71)</f>
        <v>2.1354545454545453</v>
      </c>
      <c r="D71" s="114">
        <f aca="true" t="shared" si="3" ref="D71:D115">($E$4*C71)/$E$3</f>
        <v>0.05948341352241074</v>
      </c>
      <c r="E71" s="105"/>
      <c r="F71" s="117"/>
      <c r="G71" s="118"/>
    </row>
    <row r="72" spans="1:7" ht="12.75" hidden="1" outlineLevel="1">
      <c r="A72" s="33">
        <v>3.25</v>
      </c>
      <c r="B72" s="18">
        <v>2.2</v>
      </c>
      <c r="C72" s="33">
        <f t="shared" si="2"/>
        <v>2.112727272727273</v>
      </c>
      <c r="D72" s="114">
        <f t="shared" si="3"/>
        <v>0.05885034185869841</v>
      </c>
      <c r="E72" s="105"/>
      <c r="F72" s="117"/>
      <c r="G72" s="118"/>
    </row>
    <row r="73" spans="1:7" ht="12.75" hidden="1" outlineLevel="1">
      <c r="A73" s="33">
        <v>3.3</v>
      </c>
      <c r="B73" s="18">
        <v>2.2</v>
      </c>
      <c r="C73" s="33">
        <f t="shared" si="2"/>
        <v>2.09</v>
      </c>
      <c r="D73" s="114">
        <f t="shared" si="3"/>
        <v>0.05821727019498607</v>
      </c>
      <c r="E73" s="105"/>
      <c r="F73" s="117"/>
      <c r="G73" s="118"/>
    </row>
    <row r="74" spans="1:7" ht="12.75" hidden="1" outlineLevel="1">
      <c r="A74" s="33">
        <v>3.35</v>
      </c>
      <c r="B74" s="18">
        <v>2.2</v>
      </c>
      <c r="C74" s="33">
        <f t="shared" si="2"/>
        <v>2.0672727272727274</v>
      </c>
      <c r="D74" s="114">
        <f t="shared" si="3"/>
        <v>0.05758419853127375</v>
      </c>
      <c r="E74" s="105"/>
      <c r="F74" s="117"/>
      <c r="G74" s="118"/>
    </row>
    <row r="75" spans="1:7" ht="12.75" hidden="1" outlineLevel="1">
      <c r="A75" s="33">
        <v>3.4</v>
      </c>
      <c r="B75" s="18">
        <v>2.2</v>
      </c>
      <c r="C75" s="33">
        <f t="shared" si="2"/>
        <v>2.044545454545455</v>
      </c>
      <c r="D75" s="114">
        <f t="shared" si="3"/>
        <v>0.05695112686756142</v>
      </c>
      <c r="E75" s="105"/>
      <c r="F75" s="117"/>
      <c r="G75" s="118"/>
    </row>
    <row r="76" spans="1:7" ht="12.75" hidden="1" outlineLevel="1">
      <c r="A76" s="33">
        <v>3.45</v>
      </c>
      <c r="B76" s="18">
        <v>2.2</v>
      </c>
      <c r="C76" s="33">
        <f t="shared" si="2"/>
        <v>2.0218181818181815</v>
      </c>
      <c r="D76" s="114">
        <f t="shared" si="3"/>
        <v>0.05631805520384907</v>
      </c>
      <c r="E76" s="105"/>
      <c r="F76" s="117"/>
      <c r="G76" s="118"/>
    </row>
    <row r="77" spans="1:7" ht="12.75" hidden="1" outlineLevel="1">
      <c r="A77" s="33">
        <v>3.5</v>
      </c>
      <c r="B77" s="18">
        <v>2.2</v>
      </c>
      <c r="C77" s="33">
        <f t="shared" si="2"/>
        <v>1.999090909090909</v>
      </c>
      <c r="D77" s="114">
        <f t="shared" si="3"/>
        <v>0.05568498354013675</v>
      </c>
      <c r="E77" s="105"/>
      <c r="F77" s="117"/>
      <c r="G77" s="118"/>
    </row>
    <row r="78" spans="1:7" ht="12.75" hidden="1" outlineLevel="1">
      <c r="A78" s="33">
        <v>3.55</v>
      </c>
      <c r="B78" s="18">
        <v>2.2</v>
      </c>
      <c r="C78" s="33">
        <f t="shared" si="2"/>
        <v>1.9763636363636363</v>
      </c>
      <c r="D78" s="114">
        <f t="shared" si="3"/>
        <v>0.055051911876424414</v>
      </c>
      <c r="E78" s="105"/>
      <c r="F78" s="117"/>
      <c r="G78" s="118"/>
    </row>
    <row r="79" spans="1:7" ht="13.5" collapsed="1" thickBot="1">
      <c r="A79" s="111">
        <v>3.6</v>
      </c>
      <c r="B79" s="106">
        <v>2.2</v>
      </c>
      <c r="C79" s="111">
        <f t="shared" si="2"/>
        <v>1.9536363636363636</v>
      </c>
      <c r="D79" s="112">
        <f t="shared" si="3"/>
        <v>0.05441884021271209</v>
      </c>
      <c r="E79" s="130">
        <f>AVERAGE(D68:D79)</f>
        <v>0.0579007343631299</v>
      </c>
      <c r="F79" s="115">
        <f>E79/E4</f>
        <v>0.579007343631299</v>
      </c>
      <c r="G79" s="116">
        <f>F79-F67</f>
        <v>-0.07596859964547997</v>
      </c>
    </row>
    <row r="80" spans="1:7" ht="12.75" hidden="1" outlineLevel="1">
      <c r="A80" s="33">
        <v>3.65</v>
      </c>
      <c r="B80" s="18">
        <v>2.2</v>
      </c>
      <c r="C80" s="33">
        <f t="shared" si="2"/>
        <v>1.930909090909091</v>
      </c>
      <c r="D80" s="114">
        <f t="shared" si="3"/>
        <v>0.053785768548999746</v>
      </c>
      <c r="E80" s="105"/>
      <c r="F80" s="117"/>
      <c r="G80" s="118"/>
    </row>
    <row r="81" spans="1:7" ht="12.75" hidden="1" outlineLevel="1">
      <c r="A81" s="33">
        <v>3.7</v>
      </c>
      <c r="B81" s="18">
        <v>2.2</v>
      </c>
      <c r="C81" s="33">
        <f t="shared" si="2"/>
        <v>1.9081818181818182</v>
      </c>
      <c r="D81" s="114">
        <f t="shared" si="3"/>
        <v>0.05315269688528742</v>
      </c>
      <c r="E81" s="105"/>
      <c r="F81" s="117"/>
      <c r="G81" s="118"/>
    </row>
    <row r="82" spans="1:7" ht="12.75" hidden="1" outlineLevel="1">
      <c r="A82" s="33">
        <v>3.75</v>
      </c>
      <c r="B82" s="18">
        <v>2.2</v>
      </c>
      <c r="C82" s="33">
        <f t="shared" si="2"/>
        <v>1.8854545454545455</v>
      </c>
      <c r="D82" s="114">
        <f t="shared" si="3"/>
        <v>0.05251962522157509</v>
      </c>
      <c r="E82" s="105"/>
      <c r="F82" s="117"/>
      <c r="G82" s="118"/>
    </row>
    <row r="83" spans="1:7" ht="12.75" hidden="1" outlineLevel="1">
      <c r="A83" s="33">
        <v>3.8</v>
      </c>
      <c r="B83" s="18">
        <v>2.2</v>
      </c>
      <c r="C83" s="33">
        <f t="shared" si="2"/>
        <v>1.8627272727272728</v>
      </c>
      <c r="D83" s="114">
        <f t="shared" si="3"/>
        <v>0.05188655355786276</v>
      </c>
      <c r="E83" s="105"/>
      <c r="F83" s="117"/>
      <c r="G83" s="118"/>
    </row>
    <row r="84" spans="1:7" ht="12.75" hidden="1" outlineLevel="1">
      <c r="A84" s="33">
        <v>3.85</v>
      </c>
      <c r="B84" s="18">
        <v>2.2</v>
      </c>
      <c r="C84" s="33">
        <f t="shared" si="2"/>
        <v>1.8399999999999999</v>
      </c>
      <c r="D84" s="114">
        <f t="shared" si="3"/>
        <v>0.05125348189415042</v>
      </c>
      <c r="E84" s="105"/>
      <c r="F84" s="117"/>
      <c r="G84" s="118"/>
    </row>
    <row r="85" spans="1:7" ht="12.75" hidden="1" outlineLevel="1">
      <c r="A85" s="33">
        <v>3.9</v>
      </c>
      <c r="B85" s="18">
        <v>2.2</v>
      </c>
      <c r="C85" s="33">
        <f t="shared" si="2"/>
        <v>1.8172727272727274</v>
      </c>
      <c r="D85" s="114">
        <f t="shared" si="3"/>
        <v>0.05062041023043809</v>
      </c>
      <c r="E85" s="105"/>
      <c r="F85" s="117"/>
      <c r="G85" s="118"/>
    </row>
    <row r="86" spans="1:7" ht="12.75" hidden="1" outlineLevel="1">
      <c r="A86" s="33">
        <v>3.95</v>
      </c>
      <c r="B86" s="18">
        <v>2.2</v>
      </c>
      <c r="C86" s="33">
        <f t="shared" si="2"/>
        <v>1.7945454545454544</v>
      </c>
      <c r="D86" s="114">
        <f t="shared" si="3"/>
        <v>0.049987338566725756</v>
      </c>
      <c r="E86" s="105"/>
      <c r="F86" s="117"/>
      <c r="G86" s="118"/>
    </row>
    <row r="87" spans="1:7" ht="12.75" hidden="1" outlineLevel="1">
      <c r="A87" s="33">
        <v>4</v>
      </c>
      <c r="B87" s="18">
        <v>2.2</v>
      </c>
      <c r="C87" s="33">
        <f t="shared" si="2"/>
        <v>1.7718181818181817</v>
      </c>
      <c r="D87" s="114">
        <f t="shared" si="3"/>
        <v>0.04935426690301343</v>
      </c>
      <c r="E87" s="105"/>
      <c r="F87" s="117"/>
      <c r="G87" s="118"/>
    </row>
    <row r="88" spans="1:7" ht="12.75" hidden="1" outlineLevel="1">
      <c r="A88" s="33">
        <v>4.05</v>
      </c>
      <c r="B88" s="18">
        <v>2.2</v>
      </c>
      <c r="C88" s="33">
        <f t="shared" si="2"/>
        <v>1.7490909090909093</v>
      </c>
      <c r="D88" s="114">
        <f t="shared" si="3"/>
        <v>0.048721195239301095</v>
      </c>
      <c r="E88" s="105"/>
      <c r="F88" s="117"/>
      <c r="G88" s="118"/>
    </row>
    <row r="89" spans="1:7" ht="12.75" hidden="1" outlineLevel="1">
      <c r="A89" s="33">
        <v>4.1</v>
      </c>
      <c r="B89" s="18">
        <v>2.2</v>
      </c>
      <c r="C89" s="33">
        <f t="shared" si="2"/>
        <v>1.7263636363636365</v>
      </c>
      <c r="D89" s="114">
        <f t="shared" si="3"/>
        <v>0.04808812357558877</v>
      </c>
      <c r="E89" s="105"/>
      <c r="F89" s="117"/>
      <c r="G89" s="118"/>
    </row>
    <row r="90" spans="1:7" ht="12.75" hidden="1" outlineLevel="1">
      <c r="A90" s="33">
        <v>4.15</v>
      </c>
      <c r="B90" s="18">
        <v>2.2</v>
      </c>
      <c r="C90" s="33">
        <f t="shared" si="2"/>
        <v>1.7036363636363634</v>
      </c>
      <c r="D90" s="114">
        <f t="shared" si="3"/>
        <v>0.04745505191187643</v>
      </c>
      <c r="E90" s="105"/>
      <c r="F90" s="117"/>
      <c r="G90" s="118"/>
    </row>
    <row r="91" spans="1:7" ht="13.5" collapsed="1" thickBot="1">
      <c r="A91" s="111">
        <v>4.2</v>
      </c>
      <c r="B91" s="106">
        <v>2.2</v>
      </c>
      <c r="C91" s="111">
        <f t="shared" si="2"/>
        <v>1.680909090909091</v>
      </c>
      <c r="D91" s="112">
        <f t="shared" si="3"/>
        <v>0.04682198024816409</v>
      </c>
      <c r="E91" s="130">
        <f>AVERAGE(D80:D91)</f>
        <v>0.050303874398581916</v>
      </c>
      <c r="F91" s="115">
        <f>E91/E4</f>
        <v>0.5030387439858192</v>
      </c>
      <c r="G91" s="116">
        <f>F91-F79</f>
        <v>-0.07596859964547986</v>
      </c>
    </row>
    <row r="92" spans="1:7" ht="12.75" hidden="1" outlineLevel="1">
      <c r="A92" s="33">
        <v>4.25</v>
      </c>
      <c r="B92" s="18">
        <v>2.2</v>
      </c>
      <c r="C92" s="33">
        <f t="shared" si="2"/>
        <v>1.6581818181818182</v>
      </c>
      <c r="D92" s="114">
        <f t="shared" si="3"/>
        <v>0.046188908584451766</v>
      </c>
      <c r="E92" s="105"/>
      <c r="F92" s="117"/>
      <c r="G92" s="118"/>
    </row>
    <row r="93" spans="1:7" ht="12.75" hidden="1" outlineLevel="1">
      <c r="A93" s="33">
        <v>4.3</v>
      </c>
      <c r="B93" s="18">
        <v>2.2</v>
      </c>
      <c r="C93" s="33">
        <f t="shared" si="2"/>
        <v>1.6354545454545455</v>
      </c>
      <c r="D93" s="114">
        <f t="shared" si="3"/>
        <v>0.04555583692073943</v>
      </c>
      <c r="E93" s="105"/>
      <c r="F93" s="117"/>
      <c r="G93" s="118"/>
    </row>
    <row r="94" spans="1:7" ht="12.75" hidden="1" outlineLevel="1">
      <c r="A94" s="33">
        <v>4.35</v>
      </c>
      <c r="B94" s="18">
        <v>2.2</v>
      </c>
      <c r="C94" s="33">
        <f t="shared" si="2"/>
        <v>1.612727272727273</v>
      </c>
      <c r="D94" s="114">
        <f t="shared" si="3"/>
        <v>0.04492276525702711</v>
      </c>
      <c r="E94" s="105"/>
      <c r="F94" s="117"/>
      <c r="G94" s="118"/>
    </row>
    <row r="95" spans="1:7" ht="12.75" hidden="1" outlineLevel="1">
      <c r="A95" s="33">
        <v>4.39999999999999</v>
      </c>
      <c r="B95" s="18">
        <v>2.2</v>
      </c>
      <c r="C95" s="33">
        <f t="shared" si="2"/>
        <v>1.5900000000000047</v>
      </c>
      <c r="D95" s="114">
        <f t="shared" si="3"/>
        <v>0.044289693593314895</v>
      </c>
      <c r="E95" s="105"/>
      <c r="F95" s="117"/>
      <c r="G95" s="118"/>
    </row>
    <row r="96" spans="1:7" ht="12.75" hidden="1" outlineLevel="1">
      <c r="A96" s="33">
        <v>4.44999999999999</v>
      </c>
      <c r="B96" s="18">
        <v>2.2</v>
      </c>
      <c r="C96" s="33">
        <f t="shared" si="2"/>
        <v>1.5672727272727318</v>
      </c>
      <c r="D96" s="114">
        <f t="shared" si="3"/>
        <v>0.04365662192960256</v>
      </c>
      <c r="E96" s="105"/>
      <c r="F96" s="117"/>
      <c r="G96" s="118"/>
    </row>
    <row r="97" spans="1:7" ht="12.75" hidden="1" outlineLevel="1">
      <c r="A97" s="33">
        <v>4.49999999999999</v>
      </c>
      <c r="B97" s="18">
        <v>2.2</v>
      </c>
      <c r="C97" s="33">
        <f t="shared" si="2"/>
        <v>1.5445454545454589</v>
      </c>
      <c r="D97" s="114">
        <f t="shared" si="3"/>
        <v>0.04302355026589023</v>
      </c>
      <c r="E97" s="105"/>
      <c r="F97" s="117"/>
      <c r="G97" s="118"/>
    </row>
    <row r="98" spans="1:7" ht="12.75" hidden="1" outlineLevel="1">
      <c r="A98" s="33">
        <v>4.54999999999999</v>
      </c>
      <c r="B98" s="18">
        <v>2.2</v>
      </c>
      <c r="C98" s="33">
        <f t="shared" si="2"/>
        <v>1.5218181818181864</v>
      </c>
      <c r="D98" s="114">
        <f t="shared" si="3"/>
        <v>0.04239047860217789</v>
      </c>
      <c r="E98" s="105"/>
      <c r="F98" s="117"/>
      <c r="G98" s="118"/>
    </row>
    <row r="99" spans="1:7" ht="12.75" hidden="1" outlineLevel="1">
      <c r="A99" s="33">
        <v>4.59999999999999</v>
      </c>
      <c r="B99" s="18">
        <v>2.2</v>
      </c>
      <c r="C99" s="33">
        <f t="shared" si="2"/>
        <v>1.499090909090914</v>
      </c>
      <c r="D99" s="114">
        <f t="shared" si="3"/>
        <v>0.04175740693846557</v>
      </c>
      <c r="E99" s="105"/>
      <c r="F99" s="117"/>
      <c r="G99" s="118"/>
    </row>
    <row r="100" spans="1:7" ht="12.75" hidden="1" outlineLevel="1">
      <c r="A100" s="33">
        <v>4.64999999999999</v>
      </c>
      <c r="B100" s="18">
        <v>2.2</v>
      </c>
      <c r="C100" s="33">
        <f t="shared" si="2"/>
        <v>1.476363636363641</v>
      </c>
      <c r="D100" s="114">
        <f t="shared" si="3"/>
        <v>0.04112433527475323</v>
      </c>
      <c r="E100" s="105"/>
      <c r="F100" s="117"/>
      <c r="G100" s="118"/>
    </row>
    <row r="101" spans="1:7" ht="12.75" hidden="1" outlineLevel="1">
      <c r="A101" s="33">
        <v>4.69999999999999</v>
      </c>
      <c r="B101" s="18">
        <v>2.2</v>
      </c>
      <c r="C101" s="33">
        <f t="shared" si="2"/>
        <v>1.453636363636368</v>
      </c>
      <c r="D101" s="114">
        <f t="shared" si="3"/>
        <v>0.0404912636110409</v>
      </c>
      <c r="E101" s="105"/>
      <c r="F101" s="117"/>
      <c r="G101" s="118"/>
    </row>
    <row r="102" spans="1:7" ht="12.75" hidden="1" outlineLevel="1">
      <c r="A102" s="33">
        <v>4.74999999999999</v>
      </c>
      <c r="B102" s="18">
        <v>2.2</v>
      </c>
      <c r="C102" s="33">
        <f t="shared" si="2"/>
        <v>1.4309090909090956</v>
      </c>
      <c r="D102" s="114">
        <f t="shared" si="3"/>
        <v>0.03985819194732857</v>
      </c>
      <c r="E102" s="105"/>
      <c r="F102" s="117"/>
      <c r="G102" s="118"/>
    </row>
    <row r="103" spans="1:7" ht="13.5" collapsed="1" thickBot="1">
      <c r="A103" s="111">
        <v>4.79999999999999</v>
      </c>
      <c r="B103" s="106">
        <v>2.2</v>
      </c>
      <c r="C103" s="111">
        <f t="shared" si="2"/>
        <v>1.4081818181818226</v>
      </c>
      <c r="D103" s="112">
        <f t="shared" si="3"/>
        <v>0.03922512028361623</v>
      </c>
      <c r="E103" s="130">
        <f>AVERAGE(D92:D103)</f>
        <v>0.042707014434034025</v>
      </c>
      <c r="F103" s="115">
        <f>E103/E4</f>
        <v>0.42707014434034024</v>
      </c>
      <c r="G103" s="116">
        <f>F103-F91</f>
        <v>-0.07596859964547892</v>
      </c>
    </row>
    <row r="104" spans="1:7" ht="12.75" hidden="1" outlineLevel="1">
      <c r="A104" s="33">
        <v>4.84999999999999</v>
      </c>
      <c r="B104" s="18">
        <v>2.2</v>
      </c>
      <c r="C104" s="33">
        <f t="shared" si="2"/>
        <v>1.3854545454545502</v>
      </c>
      <c r="D104" s="114">
        <f t="shared" si="3"/>
        <v>0.03859204861990391</v>
      </c>
      <c r="E104" s="105"/>
      <c r="F104" s="117"/>
      <c r="G104" s="118"/>
    </row>
    <row r="105" spans="1:7" ht="12.75" hidden="1" outlineLevel="1">
      <c r="A105" s="33">
        <v>4.89999999999999</v>
      </c>
      <c r="B105" s="18">
        <v>2.2</v>
      </c>
      <c r="C105" s="33">
        <f t="shared" si="2"/>
        <v>1.3627272727272772</v>
      </c>
      <c r="D105" s="114">
        <f t="shared" si="3"/>
        <v>0.037958976956191576</v>
      </c>
      <c r="E105" s="105"/>
      <c r="F105" s="117"/>
      <c r="G105" s="118"/>
    </row>
    <row r="106" spans="1:7" ht="12.75" hidden="1" outlineLevel="1">
      <c r="A106" s="33">
        <v>4.94999999999999</v>
      </c>
      <c r="B106" s="18">
        <v>2.2</v>
      </c>
      <c r="C106" s="33">
        <f t="shared" si="2"/>
        <v>1.3400000000000043</v>
      </c>
      <c r="D106" s="114">
        <f t="shared" si="3"/>
        <v>0.03732590529247923</v>
      </c>
      <c r="E106" s="105"/>
      <c r="F106" s="117"/>
      <c r="G106" s="118"/>
    </row>
    <row r="107" spans="1:7" ht="12.75" hidden="1" outlineLevel="1">
      <c r="A107" s="33">
        <v>4.99999999999999</v>
      </c>
      <c r="B107" s="18">
        <v>2.2</v>
      </c>
      <c r="C107" s="33">
        <f t="shared" si="2"/>
        <v>1.3172727272727318</v>
      </c>
      <c r="D107" s="114">
        <f t="shared" si="3"/>
        <v>0.03669283362876691</v>
      </c>
      <c r="E107" s="105"/>
      <c r="F107" s="117"/>
      <c r="G107" s="118"/>
    </row>
    <row r="108" spans="1:7" ht="12.75" hidden="1" outlineLevel="1">
      <c r="A108" s="33">
        <v>5.04999999999999</v>
      </c>
      <c r="B108" s="18">
        <v>2.2</v>
      </c>
      <c r="C108" s="33">
        <f t="shared" si="2"/>
        <v>1.2945454545454593</v>
      </c>
      <c r="D108" s="114">
        <f t="shared" si="3"/>
        <v>0.03605976196505458</v>
      </c>
      <c r="E108" s="105"/>
      <c r="F108" s="117"/>
      <c r="G108" s="118"/>
    </row>
    <row r="109" spans="1:7" ht="12.75" hidden="1" outlineLevel="1">
      <c r="A109" s="33">
        <v>5.09999999999999</v>
      </c>
      <c r="B109" s="18">
        <v>2.2</v>
      </c>
      <c r="C109" s="33">
        <f t="shared" si="2"/>
        <v>1.2718181818181864</v>
      </c>
      <c r="D109" s="114">
        <f t="shared" si="3"/>
        <v>0.03542669030134224</v>
      </c>
      <c r="E109" s="105"/>
      <c r="F109" s="117"/>
      <c r="G109" s="118"/>
    </row>
    <row r="110" spans="1:7" ht="12.75" hidden="1" outlineLevel="1">
      <c r="A110" s="33">
        <v>5.14999999999999</v>
      </c>
      <c r="B110" s="18">
        <v>2.2</v>
      </c>
      <c r="C110" s="33">
        <f t="shared" si="2"/>
        <v>1.249090909090914</v>
      </c>
      <c r="D110" s="114">
        <f t="shared" si="3"/>
        <v>0.03479361863762992</v>
      </c>
      <c r="E110" s="105"/>
      <c r="F110" s="117"/>
      <c r="G110" s="118"/>
    </row>
    <row r="111" spans="1:7" ht="12.75" hidden="1" outlineLevel="1">
      <c r="A111" s="33">
        <v>5.19999999999999</v>
      </c>
      <c r="B111" s="18">
        <v>2.2</v>
      </c>
      <c r="C111" s="33">
        <f t="shared" si="2"/>
        <v>1.226363636363641</v>
      </c>
      <c r="D111" s="114">
        <f t="shared" si="3"/>
        <v>0.03416054697391758</v>
      </c>
      <c r="E111" s="105"/>
      <c r="F111" s="117"/>
      <c r="G111" s="118"/>
    </row>
    <row r="112" spans="1:7" ht="12.75" hidden="1" outlineLevel="1">
      <c r="A112" s="33">
        <v>5.24999999999999</v>
      </c>
      <c r="B112" s="18">
        <v>2.2</v>
      </c>
      <c r="C112" s="33">
        <f t="shared" si="2"/>
        <v>1.203636363636368</v>
      </c>
      <c r="D112" s="114">
        <f t="shared" si="3"/>
        <v>0.033527475310205244</v>
      </c>
      <c r="E112" s="105"/>
      <c r="F112" s="117"/>
      <c r="G112" s="118"/>
    </row>
    <row r="113" spans="1:7" ht="12.75" hidden="1" outlineLevel="1">
      <c r="A113" s="33">
        <v>5.29999999999999</v>
      </c>
      <c r="B113" s="18">
        <v>2.2</v>
      </c>
      <c r="C113" s="33">
        <f t="shared" si="2"/>
        <v>1.1809090909090956</v>
      </c>
      <c r="D113" s="114">
        <f t="shared" si="3"/>
        <v>0.03289440364649292</v>
      </c>
      <c r="E113" s="105"/>
      <c r="F113" s="117"/>
      <c r="G113" s="118"/>
    </row>
    <row r="114" spans="1:7" ht="12.75" hidden="1" outlineLevel="1">
      <c r="A114" s="33">
        <v>5.34999999999999</v>
      </c>
      <c r="B114" s="18">
        <v>2.2</v>
      </c>
      <c r="C114" s="33">
        <f t="shared" si="2"/>
        <v>1.1581818181818226</v>
      </c>
      <c r="D114" s="114">
        <f t="shared" si="3"/>
        <v>0.032261331982780576</v>
      </c>
      <c r="E114" s="105"/>
      <c r="F114" s="117"/>
      <c r="G114" s="118"/>
    </row>
    <row r="115" spans="1:7" ht="13.5" collapsed="1" thickBot="1">
      <c r="A115" s="111">
        <v>5.4</v>
      </c>
      <c r="B115" s="106">
        <v>2.2</v>
      </c>
      <c r="C115" s="111">
        <f t="shared" si="2"/>
        <v>1.1354545454545453</v>
      </c>
      <c r="D115" s="112">
        <f t="shared" si="3"/>
        <v>0.03162826031906812</v>
      </c>
      <c r="E115" s="130">
        <f>AVERAGE(D104:D115)</f>
        <v>0.035110154469486066</v>
      </c>
      <c r="F115" s="115">
        <f>E115/E4</f>
        <v>0.35110154469486066</v>
      </c>
      <c r="G115" s="116">
        <f>F115-F103</f>
        <v>-0.07596859964547958</v>
      </c>
    </row>
    <row r="117" spans="1:7" ht="131.25" customHeight="1">
      <c r="A117" s="336" t="s">
        <v>783</v>
      </c>
      <c r="B117" s="336"/>
      <c r="C117" s="336"/>
      <c r="D117" s="336"/>
      <c r="E117" s="336"/>
      <c r="F117" s="336"/>
      <c r="G117" s="336"/>
    </row>
    <row r="119" spans="1:7" ht="15.75">
      <c r="A119" s="380" t="s">
        <v>720</v>
      </c>
      <c r="B119" s="380"/>
      <c r="C119" s="380"/>
      <c r="D119" s="380"/>
      <c r="E119" s="380"/>
      <c r="F119" s="380"/>
      <c r="G119" s="380"/>
    </row>
    <row r="121" spans="1:7" ht="48" customHeight="1">
      <c r="A121" s="125" t="s">
        <v>84</v>
      </c>
      <c r="B121" s="377" t="s">
        <v>785</v>
      </c>
      <c r="C121" s="377"/>
      <c r="D121" s="377"/>
      <c r="E121" s="377"/>
      <c r="F121" s="377"/>
      <c r="G121" s="377"/>
    </row>
    <row r="122" spans="1:7" ht="6" customHeight="1">
      <c r="A122" s="127"/>
      <c r="B122" s="128"/>
      <c r="C122" s="128"/>
      <c r="D122" s="128"/>
      <c r="E122" s="128"/>
      <c r="F122" s="128"/>
      <c r="G122" s="128"/>
    </row>
    <row r="123" spans="1:7" ht="39" customHeight="1">
      <c r="A123" s="125" t="s">
        <v>86</v>
      </c>
      <c r="B123" s="377" t="s">
        <v>794</v>
      </c>
      <c r="C123" s="377"/>
      <c r="D123" s="377"/>
      <c r="E123" s="377"/>
      <c r="F123" s="377"/>
      <c r="G123" s="377"/>
    </row>
    <row r="124" spans="1:7" ht="6" customHeight="1">
      <c r="A124" s="127"/>
      <c r="B124" s="127"/>
      <c r="C124" s="127"/>
      <c r="D124" s="127"/>
      <c r="E124" s="127"/>
      <c r="F124" s="127"/>
      <c r="G124" s="127"/>
    </row>
    <row r="125" spans="1:7" ht="35.25" customHeight="1">
      <c r="A125" s="125" t="s">
        <v>90</v>
      </c>
      <c r="B125" s="377" t="s">
        <v>791</v>
      </c>
      <c r="C125" s="377"/>
      <c r="D125" s="377"/>
      <c r="E125" s="377"/>
      <c r="F125" s="377"/>
      <c r="G125" s="377"/>
    </row>
    <row r="126" spans="1:7" ht="6" customHeight="1">
      <c r="A126" s="127"/>
      <c r="B126" s="127"/>
      <c r="C126" s="127"/>
      <c r="D126" s="127"/>
      <c r="E126" s="127"/>
      <c r="F126" s="127"/>
      <c r="G126" s="127"/>
    </row>
    <row r="127" spans="1:7" ht="38.25" customHeight="1">
      <c r="A127" s="125" t="s">
        <v>92</v>
      </c>
      <c r="B127" s="377" t="s">
        <v>792</v>
      </c>
      <c r="C127" s="377"/>
      <c r="D127" s="377"/>
      <c r="E127" s="377"/>
      <c r="F127" s="377"/>
      <c r="G127" s="377"/>
    </row>
    <row r="128" spans="1:7" ht="6" customHeight="1">
      <c r="A128" s="125"/>
      <c r="B128" s="126"/>
      <c r="C128" s="126"/>
      <c r="D128" s="126"/>
      <c r="E128" s="126"/>
      <c r="F128" s="126"/>
      <c r="G128" s="126"/>
    </row>
    <row r="129" spans="1:7" ht="46.5" customHeight="1">
      <c r="A129" s="125" t="s">
        <v>52</v>
      </c>
      <c r="B129" s="377" t="s">
        <v>790</v>
      </c>
      <c r="C129" s="377"/>
      <c r="D129" s="377"/>
      <c r="E129" s="377"/>
      <c r="F129" s="377"/>
      <c r="G129" s="377"/>
    </row>
    <row r="130" spans="1:7" ht="24" customHeight="1">
      <c r="A130" s="127"/>
      <c r="B130" s="129" t="s">
        <v>786</v>
      </c>
      <c r="C130" s="376" t="s">
        <v>793</v>
      </c>
      <c r="D130" s="376"/>
      <c r="E130" s="376"/>
      <c r="F130" s="376"/>
      <c r="G130" s="376"/>
    </row>
    <row r="131" spans="1:7" ht="24" customHeight="1">
      <c r="A131" s="127"/>
      <c r="B131" s="127"/>
      <c r="C131" s="376" t="s">
        <v>787</v>
      </c>
      <c r="D131" s="376"/>
      <c r="E131" s="376"/>
      <c r="F131" s="376"/>
      <c r="G131" s="376"/>
    </row>
  </sheetData>
  <sheetProtection/>
  <mergeCells count="10">
    <mergeCell ref="F6:G6"/>
    <mergeCell ref="A117:G117"/>
    <mergeCell ref="A119:G119"/>
    <mergeCell ref="B121:G121"/>
    <mergeCell ref="C131:G131"/>
    <mergeCell ref="B129:G129"/>
    <mergeCell ref="B123:G123"/>
    <mergeCell ref="B125:G125"/>
    <mergeCell ref="B127:G127"/>
    <mergeCell ref="C130:G130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7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13" sqref="A13:E13"/>
    </sheetView>
  </sheetViews>
  <sheetFormatPr defaultColWidth="9.00390625" defaultRowHeight="12.75"/>
  <cols>
    <col min="7" max="7" width="4.25390625" style="0" customWidth="1"/>
    <col min="9" max="9" width="4.125" style="0" customWidth="1"/>
    <col min="11" max="11" width="4.125" style="0" customWidth="1"/>
  </cols>
  <sheetData>
    <row r="1" spans="1:11" ht="12.75">
      <c r="A1" s="413" t="s">
        <v>406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</row>
    <row r="2" ht="13.5" thickBot="1"/>
    <row r="3" spans="1:11" ht="51" customHeight="1">
      <c r="A3" s="360" t="s">
        <v>408</v>
      </c>
      <c r="B3" s="361"/>
      <c r="C3" s="361"/>
      <c r="D3" s="361"/>
      <c r="E3" s="361"/>
      <c r="F3" s="364" t="s">
        <v>795</v>
      </c>
      <c r="G3" s="393"/>
      <c r="H3" s="364" t="s">
        <v>800</v>
      </c>
      <c r="I3" s="361"/>
      <c r="J3" s="361"/>
      <c r="K3" s="389"/>
    </row>
    <row r="4" spans="1:11" ht="12.75">
      <c r="A4" s="415"/>
      <c r="B4" s="416"/>
      <c r="C4" s="416"/>
      <c r="D4" s="416"/>
      <c r="E4" s="416"/>
      <c r="F4" s="394"/>
      <c r="G4" s="395"/>
      <c r="H4" s="390"/>
      <c r="I4" s="391"/>
      <c r="J4" s="391"/>
      <c r="K4" s="392"/>
    </row>
    <row r="5" spans="1:11" ht="12.75">
      <c r="A5" s="415"/>
      <c r="B5" s="416"/>
      <c r="C5" s="416"/>
      <c r="D5" s="416"/>
      <c r="E5" s="416"/>
      <c r="F5" s="398" t="s">
        <v>796</v>
      </c>
      <c r="G5" s="399"/>
      <c r="H5" s="411" t="s">
        <v>407</v>
      </c>
      <c r="I5" s="409"/>
      <c r="J5" s="409"/>
      <c r="K5" s="412"/>
    </row>
    <row r="6" spans="1:11" ht="37.5" customHeight="1">
      <c r="A6" s="415"/>
      <c r="B6" s="416"/>
      <c r="C6" s="416"/>
      <c r="D6" s="416"/>
      <c r="E6" s="416"/>
      <c r="F6" s="394"/>
      <c r="G6" s="395"/>
      <c r="H6" s="398" t="s">
        <v>798</v>
      </c>
      <c r="I6" s="402"/>
      <c r="J6" s="398" t="s">
        <v>799</v>
      </c>
      <c r="K6" s="420"/>
    </row>
    <row r="7" spans="1:11" ht="21" customHeight="1" thickBot="1">
      <c r="A7" s="362"/>
      <c r="B7" s="363"/>
      <c r="C7" s="363"/>
      <c r="D7" s="363"/>
      <c r="E7" s="363"/>
      <c r="F7" s="396" t="s">
        <v>797</v>
      </c>
      <c r="G7" s="397"/>
      <c r="H7" s="366"/>
      <c r="I7" s="363"/>
      <c r="J7" s="366"/>
      <c r="K7" s="421"/>
    </row>
    <row r="8" spans="1:11" ht="13.5" thickBot="1">
      <c r="A8" s="414">
        <v>1</v>
      </c>
      <c r="B8" s="404"/>
      <c r="C8" s="404"/>
      <c r="D8" s="404"/>
      <c r="E8" s="404"/>
      <c r="F8" s="400">
        <v>21</v>
      </c>
      <c r="G8" s="401"/>
      <c r="H8" s="403">
        <v>22</v>
      </c>
      <c r="I8" s="404"/>
      <c r="J8" s="403">
        <v>23</v>
      </c>
      <c r="K8" s="405"/>
    </row>
    <row r="9" spans="1:11" ht="12.75">
      <c r="A9" s="424" t="s">
        <v>409</v>
      </c>
      <c r="B9" s="425"/>
      <c r="C9" s="425"/>
      <c r="D9" s="425"/>
      <c r="E9" s="425"/>
      <c r="F9" s="385"/>
      <c r="G9" s="386"/>
      <c r="H9" s="417"/>
      <c r="I9" s="417"/>
      <c r="J9" s="418"/>
      <c r="K9" s="419"/>
    </row>
    <row r="10" spans="1:11" ht="12.75">
      <c r="A10" s="422" t="s">
        <v>410</v>
      </c>
      <c r="B10" s="423"/>
      <c r="C10" s="423"/>
      <c r="D10" s="423"/>
      <c r="E10" s="423"/>
      <c r="F10" s="381"/>
      <c r="G10" s="382"/>
      <c r="H10" s="406"/>
      <c r="I10" s="406"/>
      <c r="J10" s="428"/>
      <c r="K10" s="429"/>
    </row>
    <row r="11" spans="1:11" ht="12.75">
      <c r="A11" s="426" t="s">
        <v>411</v>
      </c>
      <c r="B11" s="427"/>
      <c r="C11" s="427"/>
      <c r="D11" s="427"/>
      <c r="E11" s="427"/>
      <c r="F11" s="381"/>
      <c r="G11" s="382"/>
      <c r="H11" s="406">
        <v>219</v>
      </c>
      <c r="I11" s="406"/>
      <c r="J11" s="428">
        <v>-8.3</v>
      </c>
      <c r="K11" s="429"/>
    </row>
    <row r="12" spans="1:11" ht="12.75">
      <c r="A12" s="407" t="s">
        <v>761</v>
      </c>
      <c r="B12" s="408"/>
      <c r="C12" s="408"/>
      <c r="D12" s="408"/>
      <c r="E12" s="408"/>
      <c r="F12" s="381"/>
      <c r="G12" s="382"/>
      <c r="H12" s="409">
        <v>222</v>
      </c>
      <c r="I12" s="410"/>
      <c r="J12" s="411">
        <v>-8.7</v>
      </c>
      <c r="K12" s="412"/>
    </row>
    <row r="13" spans="1:11" ht="12.75">
      <c r="A13" s="426"/>
      <c r="B13" s="427"/>
      <c r="C13" s="427"/>
      <c r="D13" s="427"/>
      <c r="E13" s="427"/>
      <c r="F13" s="381"/>
      <c r="G13" s="382"/>
      <c r="H13" s="406"/>
      <c r="I13" s="406"/>
      <c r="J13" s="428"/>
      <c r="K13" s="429"/>
    </row>
    <row r="14" spans="1:11" ht="12.75">
      <c r="A14" s="422" t="s">
        <v>412</v>
      </c>
      <c r="B14" s="423"/>
      <c r="C14" s="423"/>
      <c r="D14" s="423"/>
      <c r="E14" s="423"/>
      <c r="F14" s="381"/>
      <c r="G14" s="382"/>
      <c r="H14" s="406"/>
      <c r="I14" s="406"/>
      <c r="J14" s="428"/>
      <c r="K14" s="429"/>
    </row>
    <row r="15" spans="1:11" ht="12.75">
      <c r="A15" s="426" t="s">
        <v>413</v>
      </c>
      <c r="B15" s="427"/>
      <c r="C15" s="427"/>
      <c r="D15" s="427"/>
      <c r="E15" s="427"/>
      <c r="F15" s="381"/>
      <c r="G15" s="382"/>
      <c r="H15" s="406">
        <v>212</v>
      </c>
      <c r="I15" s="406"/>
      <c r="J15" s="428">
        <v>-11.5</v>
      </c>
      <c r="K15" s="429"/>
    </row>
    <row r="16" spans="1:11" ht="12.75">
      <c r="A16" s="426" t="s">
        <v>414</v>
      </c>
      <c r="B16" s="427"/>
      <c r="C16" s="427"/>
      <c r="D16" s="427"/>
      <c r="E16" s="427"/>
      <c r="F16" s="381"/>
      <c r="G16" s="382"/>
      <c r="H16" s="406">
        <v>254</v>
      </c>
      <c r="I16" s="406"/>
      <c r="J16" s="428">
        <v>-15.2</v>
      </c>
      <c r="K16" s="429"/>
    </row>
    <row r="17" spans="1:11" ht="12.75">
      <c r="A17" s="426"/>
      <c r="B17" s="427"/>
      <c r="C17" s="427"/>
      <c r="D17" s="427"/>
      <c r="E17" s="427"/>
      <c r="F17" s="381"/>
      <c r="G17" s="382"/>
      <c r="H17" s="406"/>
      <c r="I17" s="406"/>
      <c r="J17" s="428"/>
      <c r="K17" s="429"/>
    </row>
    <row r="18" spans="1:11" ht="12.75">
      <c r="A18" s="422" t="s">
        <v>415</v>
      </c>
      <c r="B18" s="423"/>
      <c r="C18" s="423"/>
      <c r="D18" s="423"/>
      <c r="E18" s="423"/>
      <c r="F18" s="381"/>
      <c r="G18" s="382"/>
      <c r="H18" s="406"/>
      <c r="I18" s="406"/>
      <c r="J18" s="428"/>
      <c r="K18" s="429"/>
    </row>
    <row r="19" spans="1:11" ht="12.75">
      <c r="A19" s="426" t="s">
        <v>416</v>
      </c>
      <c r="B19" s="427"/>
      <c r="C19" s="427"/>
      <c r="D19" s="427"/>
      <c r="E19" s="427"/>
      <c r="F19" s="381"/>
      <c r="G19" s="382"/>
      <c r="H19" s="406">
        <v>251</v>
      </c>
      <c r="I19" s="406"/>
      <c r="J19" s="428">
        <v>-4.7</v>
      </c>
      <c r="K19" s="429"/>
    </row>
    <row r="20" spans="1:11" ht="12.75">
      <c r="A20" s="426" t="s">
        <v>417</v>
      </c>
      <c r="B20" s="427"/>
      <c r="C20" s="427"/>
      <c r="D20" s="427"/>
      <c r="E20" s="427"/>
      <c r="F20" s="381"/>
      <c r="G20" s="382"/>
      <c r="H20" s="406">
        <v>237</v>
      </c>
      <c r="I20" s="406"/>
      <c r="J20" s="428">
        <v>-5.5</v>
      </c>
      <c r="K20" s="429"/>
    </row>
    <row r="21" spans="1:11" ht="12.75">
      <c r="A21" s="426" t="s">
        <v>418</v>
      </c>
      <c r="B21" s="427"/>
      <c r="C21" s="427"/>
      <c r="D21" s="427"/>
      <c r="E21" s="427"/>
      <c r="F21" s="387">
        <v>-37</v>
      </c>
      <c r="G21" s="388"/>
      <c r="H21" s="406">
        <v>285</v>
      </c>
      <c r="I21" s="406"/>
      <c r="J21" s="428">
        <v>-7.5</v>
      </c>
      <c r="K21" s="429"/>
    </row>
    <row r="22" spans="1:11" ht="12.75">
      <c r="A22" s="426"/>
      <c r="B22" s="427"/>
      <c r="C22" s="427"/>
      <c r="D22" s="427"/>
      <c r="E22" s="427"/>
      <c r="F22" s="381"/>
      <c r="G22" s="382"/>
      <c r="H22" s="406"/>
      <c r="I22" s="406"/>
      <c r="J22" s="428"/>
      <c r="K22" s="429"/>
    </row>
    <row r="23" spans="1:11" ht="12.75">
      <c r="A23" s="422" t="s">
        <v>419</v>
      </c>
      <c r="B23" s="423"/>
      <c r="C23" s="423"/>
      <c r="D23" s="423"/>
      <c r="E23" s="423"/>
      <c r="F23" s="381"/>
      <c r="G23" s="382"/>
      <c r="H23" s="406"/>
      <c r="I23" s="406"/>
      <c r="J23" s="428"/>
      <c r="K23" s="429"/>
    </row>
    <row r="24" spans="1:11" ht="12.75">
      <c r="A24" s="426" t="s">
        <v>420</v>
      </c>
      <c r="B24" s="427"/>
      <c r="C24" s="427"/>
      <c r="D24" s="427"/>
      <c r="E24" s="427"/>
      <c r="F24" s="381"/>
      <c r="G24" s="382"/>
      <c r="H24" s="406">
        <v>172</v>
      </c>
      <c r="I24" s="406"/>
      <c r="J24" s="428">
        <v>-1.6</v>
      </c>
      <c r="K24" s="429"/>
    </row>
    <row r="25" spans="1:11" ht="12.75">
      <c r="A25" s="426" t="s">
        <v>421</v>
      </c>
      <c r="B25" s="427"/>
      <c r="C25" s="427"/>
      <c r="D25" s="427"/>
      <c r="E25" s="427"/>
      <c r="F25" s="381"/>
      <c r="G25" s="382"/>
      <c r="H25" s="406">
        <v>180</v>
      </c>
      <c r="I25" s="406"/>
      <c r="J25" s="428">
        <v>-3.7</v>
      </c>
      <c r="K25" s="429"/>
    </row>
    <row r="26" spans="1:11" ht="12.75">
      <c r="A26" s="426" t="s">
        <v>422</v>
      </c>
      <c r="B26" s="427"/>
      <c r="C26" s="427"/>
      <c r="D26" s="427"/>
      <c r="E26" s="427"/>
      <c r="F26" s="381"/>
      <c r="G26" s="382"/>
      <c r="H26" s="406">
        <v>177</v>
      </c>
      <c r="I26" s="406"/>
      <c r="J26" s="428">
        <v>-2.7</v>
      </c>
      <c r="K26" s="429"/>
    </row>
    <row r="27" spans="1:11" ht="12.75">
      <c r="A27" s="426"/>
      <c r="B27" s="427"/>
      <c r="C27" s="427"/>
      <c r="D27" s="427"/>
      <c r="E27" s="427"/>
      <c r="F27" s="381"/>
      <c r="G27" s="382"/>
      <c r="H27" s="406"/>
      <c r="I27" s="406"/>
      <c r="J27" s="428"/>
      <c r="K27" s="429"/>
    </row>
    <row r="28" spans="1:11" ht="12.75">
      <c r="A28" s="422" t="s">
        <v>423</v>
      </c>
      <c r="B28" s="423"/>
      <c r="C28" s="423"/>
      <c r="D28" s="423"/>
      <c r="E28" s="423"/>
      <c r="F28" s="381"/>
      <c r="G28" s="382"/>
      <c r="H28" s="406"/>
      <c r="I28" s="406"/>
      <c r="J28" s="428"/>
      <c r="K28" s="429"/>
    </row>
    <row r="29" spans="1:11" ht="12.75">
      <c r="A29" s="426" t="s">
        <v>424</v>
      </c>
      <c r="B29" s="427"/>
      <c r="C29" s="427"/>
      <c r="D29" s="427"/>
      <c r="E29" s="427"/>
      <c r="F29" s="381"/>
      <c r="G29" s="382"/>
      <c r="H29" s="406">
        <v>211</v>
      </c>
      <c r="I29" s="406"/>
      <c r="J29" s="428">
        <v>-8.2</v>
      </c>
      <c r="K29" s="429"/>
    </row>
    <row r="30" spans="1:11" ht="12.75">
      <c r="A30" s="426" t="s">
        <v>425</v>
      </c>
      <c r="B30" s="427"/>
      <c r="C30" s="427"/>
      <c r="D30" s="427"/>
      <c r="E30" s="427"/>
      <c r="F30" s="381"/>
      <c r="G30" s="382"/>
      <c r="H30" s="406">
        <v>232</v>
      </c>
      <c r="I30" s="406"/>
      <c r="J30" s="428">
        <v>-7.2</v>
      </c>
      <c r="K30" s="429"/>
    </row>
    <row r="31" spans="1:11" ht="12.75">
      <c r="A31" s="426" t="s">
        <v>426</v>
      </c>
      <c r="B31" s="427"/>
      <c r="C31" s="427"/>
      <c r="D31" s="427"/>
      <c r="E31" s="427"/>
      <c r="F31" s="381"/>
      <c r="G31" s="382"/>
      <c r="H31" s="406">
        <v>214</v>
      </c>
      <c r="I31" s="406"/>
      <c r="J31" s="428">
        <v>-6.3</v>
      </c>
      <c r="K31" s="429"/>
    </row>
    <row r="32" spans="1:11" ht="12.75">
      <c r="A32" s="426" t="s">
        <v>427</v>
      </c>
      <c r="B32" s="427"/>
      <c r="C32" s="427"/>
      <c r="D32" s="427"/>
      <c r="E32" s="427"/>
      <c r="F32" s="381"/>
      <c r="G32" s="382"/>
      <c r="H32" s="406">
        <v>230</v>
      </c>
      <c r="I32" s="406"/>
      <c r="J32" s="428">
        <v>-7</v>
      </c>
      <c r="K32" s="429"/>
    </row>
    <row r="33" spans="1:11" ht="12.75">
      <c r="A33" s="426" t="s">
        <v>428</v>
      </c>
      <c r="B33" s="427"/>
      <c r="C33" s="427"/>
      <c r="D33" s="427"/>
      <c r="E33" s="427"/>
      <c r="F33" s="381"/>
      <c r="G33" s="382"/>
      <c r="H33" s="406">
        <v>211</v>
      </c>
      <c r="I33" s="406"/>
      <c r="J33" s="428">
        <v>-7.1</v>
      </c>
      <c r="K33" s="429"/>
    </row>
    <row r="34" spans="1:11" ht="12.75">
      <c r="A34" s="426" t="s">
        <v>429</v>
      </c>
      <c r="B34" s="427"/>
      <c r="C34" s="427"/>
      <c r="D34" s="427"/>
      <c r="E34" s="427"/>
      <c r="F34" s="381"/>
      <c r="G34" s="382"/>
      <c r="H34" s="406">
        <v>210</v>
      </c>
      <c r="I34" s="406"/>
      <c r="J34" s="428">
        <v>-7.1</v>
      </c>
      <c r="K34" s="429"/>
    </row>
    <row r="35" spans="1:11" ht="12.75">
      <c r="A35" s="426" t="s">
        <v>430</v>
      </c>
      <c r="B35" s="427"/>
      <c r="C35" s="427"/>
      <c r="D35" s="427"/>
      <c r="E35" s="427"/>
      <c r="F35" s="381"/>
      <c r="G35" s="382"/>
      <c r="H35" s="406">
        <v>214</v>
      </c>
      <c r="I35" s="406"/>
      <c r="J35" s="428">
        <v>-6.6</v>
      </c>
      <c r="K35" s="429"/>
    </row>
    <row r="36" spans="1:11" ht="12.75">
      <c r="A36" s="426" t="s">
        <v>431</v>
      </c>
      <c r="B36" s="427"/>
      <c r="C36" s="427"/>
      <c r="D36" s="427"/>
      <c r="E36" s="427"/>
      <c r="F36" s="381"/>
      <c r="G36" s="382"/>
      <c r="H36" s="406">
        <v>222</v>
      </c>
      <c r="I36" s="406"/>
      <c r="J36" s="428">
        <v>-6.8</v>
      </c>
      <c r="K36" s="429"/>
    </row>
    <row r="37" spans="1:11" ht="12.75">
      <c r="A37" s="426"/>
      <c r="B37" s="427"/>
      <c r="C37" s="427"/>
      <c r="D37" s="427"/>
      <c r="E37" s="427"/>
      <c r="F37" s="381"/>
      <c r="G37" s="382"/>
      <c r="H37" s="406"/>
      <c r="I37" s="406"/>
      <c r="J37" s="428"/>
      <c r="K37" s="429"/>
    </row>
    <row r="38" spans="1:11" ht="12.75">
      <c r="A38" s="422" t="s">
        <v>432</v>
      </c>
      <c r="B38" s="423"/>
      <c r="C38" s="423"/>
      <c r="D38" s="423"/>
      <c r="E38" s="423"/>
      <c r="F38" s="381"/>
      <c r="G38" s="382"/>
      <c r="H38" s="406"/>
      <c r="I38" s="406"/>
      <c r="J38" s="428"/>
      <c r="K38" s="429"/>
    </row>
    <row r="39" spans="1:11" ht="12.75">
      <c r="A39" s="426" t="s">
        <v>433</v>
      </c>
      <c r="B39" s="427"/>
      <c r="C39" s="427"/>
      <c r="D39" s="427"/>
      <c r="E39" s="427"/>
      <c r="F39" s="381"/>
      <c r="G39" s="382"/>
      <c r="H39" s="406">
        <v>196</v>
      </c>
      <c r="I39" s="406"/>
      <c r="J39" s="428">
        <v>-2.2</v>
      </c>
      <c r="K39" s="429"/>
    </row>
    <row r="40" spans="1:11" ht="12.75">
      <c r="A40" s="426"/>
      <c r="B40" s="427"/>
      <c r="C40" s="427"/>
      <c r="D40" s="427"/>
      <c r="E40" s="427"/>
      <c r="F40" s="381"/>
      <c r="G40" s="382"/>
      <c r="H40" s="406"/>
      <c r="I40" s="406"/>
      <c r="J40" s="428"/>
      <c r="K40" s="429"/>
    </row>
    <row r="41" spans="1:11" ht="12.75">
      <c r="A41" s="422" t="s">
        <v>434</v>
      </c>
      <c r="B41" s="423"/>
      <c r="C41" s="423"/>
      <c r="D41" s="423"/>
      <c r="E41" s="423"/>
      <c r="F41" s="381"/>
      <c r="G41" s="382"/>
      <c r="H41" s="406"/>
      <c r="I41" s="406"/>
      <c r="J41" s="428"/>
      <c r="K41" s="429"/>
    </row>
    <row r="42" spans="1:11" ht="12.75">
      <c r="A42" s="426" t="s">
        <v>435</v>
      </c>
      <c r="B42" s="427"/>
      <c r="C42" s="427"/>
      <c r="D42" s="427"/>
      <c r="E42" s="427"/>
      <c r="F42" s="381"/>
      <c r="G42" s="382"/>
      <c r="H42" s="406">
        <v>206</v>
      </c>
      <c r="I42" s="406"/>
      <c r="J42" s="428">
        <v>-2.6</v>
      </c>
      <c r="K42" s="429"/>
    </row>
    <row r="43" spans="1:11" ht="12.75">
      <c r="A43" s="426" t="s">
        <v>436</v>
      </c>
      <c r="B43" s="427"/>
      <c r="C43" s="427"/>
      <c r="D43" s="427"/>
      <c r="E43" s="427"/>
      <c r="F43" s="381"/>
      <c r="G43" s="382"/>
      <c r="H43" s="406">
        <v>203</v>
      </c>
      <c r="I43" s="406"/>
      <c r="J43" s="428">
        <v>-2.3</v>
      </c>
      <c r="K43" s="429"/>
    </row>
    <row r="44" spans="1:11" ht="12.75">
      <c r="A44" s="426"/>
      <c r="B44" s="427"/>
      <c r="C44" s="427"/>
      <c r="D44" s="427"/>
      <c r="E44" s="427"/>
      <c r="F44" s="381"/>
      <c r="G44" s="382"/>
      <c r="H44" s="406"/>
      <c r="I44" s="406"/>
      <c r="J44" s="428"/>
      <c r="K44" s="429"/>
    </row>
    <row r="45" spans="1:11" ht="12.75">
      <c r="A45" s="422" t="s">
        <v>437</v>
      </c>
      <c r="B45" s="423"/>
      <c r="C45" s="423"/>
      <c r="D45" s="423"/>
      <c r="E45" s="423"/>
      <c r="F45" s="381"/>
      <c r="G45" s="382"/>
      <c r="H45" s="406"/>
      <c r="I45" s="406"/>
      <c r="J45" s="428"/>
      <c r="K45" s="429"/>
    </row>
    <row r="46" spans="1:11" ht="12.75">
      <c r="A46" s="426" t="s">
        <v>438</v>
      </c>
      <c r="B46" s="427"/>
      <c r="C46" s="427"/>
      <c r="D46" s="427"/>
      <c r="E46" s="427"/>
      <c r="F46" s="381"/>
      <c r="G46" s="382"/>
      <c r="H46" s="406">
        <v>235</v>
      </c>
      <c r="I46" s="406"/>
      <c r="J46" s="428">
        <v>-10.6</v>
      </c>
      <c r="K46" s="429"/>
    </row>
    <row r="47" spans="1:11" ht="12.75">
      <c r="A47" s="426"/>
      <c r="B47" s="427"/>
      <c r="C47" s="427"/>
      <c r="D47" s="427"/>
      <c r="E47" s="427"/>
      <c r="F47" s="381"/>
      <c r="G47" s="382"/>
      <c r="H47" s="406"/>
      <c r="I47" s="406"/>
      <c r="J47" s="428"/>
      <c r="K47" s="429"/>
    </row>
    <row r="48" spans="1:11" ht="12.75">
      <c r="A48" s="422" t="s">
        <v>439</v>
      </c>
      <c r="B48" s="423"/>
      <c r="C48" s="423"/>
      <c r="D48" s="423"/>
      <c r="E48" s="423"/>
      <c r="F48" s="381"/>
      <c r="G48" s="382"/>
      <c r="H48" s="406"/>
      <c r="I48" s="406"/>
      <c r="J48" s="428"/>
      <c r="K48" s="429"/>
    </row>
    <row r="49" spans="1:11" ht="12.75">
      <c r="A49" s="426" t="s">
        <v>440</v>
      </c>
      <c r="B49" s="427"/>
      <c r="C49" s="427"/>
      <c r="D49" s="427"/>
      <c r="E49" s="427"/>
      <c r="F49" s="381"/>
      <c r="G49" s="382"/>
      <c r="H49" s="406">
        <v>217</v>
      </c>
      <c r="I49" s="406"/>
      <c r="J49" s="428">
        <v>-4.4</v>
      </c>
      <c r="K49" s="429"/>
    </row>
    <row r="50" spans="1:11" ht="12.75">
      <c r="A50" s="426" t="s">
        <v>441</v>
      </c>
      <c r="B50" s="427"/>
      <c r="C50" s="427"/>
      <c r="D50" s="427"/>
      <c r="E50" s="427"/>
      <c r="F50" s="381"/>
      <c r="G50" s="382"/>
      <c r="H50" s="406">
        <v>212</v>
      </c>
      <c r="I50" s="406"/>
      <c r="J50" s="428">
        <v>-4.4</v>
      </c>
      <c r="K50" s="429"/>
    </row>
    <row r="51" spans="1:11" ht="12.75">
      <c r="A51" s="426"/>
      <c r="B51" s="427"/>
      <c r="C51" s="427"/>
      <c r="D51" s="427"/>
      <c r="E51" s="427"/>
      <c r="F51" s="381"/>
      <c r="G51" s="382"/>
      <c r="H51" s="406"/>
      <c r="I51" s="406"/>
      <c r="J51" s="428"/>
      <c r="K51" s="429"/>
    </row>
    <row r="52" spans="1:11" ht="12.75">
      <c r="A52" s="422" t="s">
        <v>442</v>
      </c>
      <c r="B52" s="423"/>
      <c r="C52" s="423"/>
      <c r="D52" s="423"/>
      <c r="E52" s="423"/>
      <c r="F52" s="381"/>
      <c r="G52" s="382"/>
      <c r="H52" s="406"/>
      <c r="I52" s="406"/>
      <c r="J52" s="428"/>
      <c r="K52" s="429"/>
    </row>
    <row r="53" spans="1:11" ht="12.75">
      <c r="A53" s="426" t="s">
        <v>443</v>
      </c>
      <c r="B53" s="427"/>
      <c r="C53" s="427"/>
      <c r="D53" s="427"/>
      <c r="E53" s="427"/>
      <c r="F53" s="381"/>
      <c r="G53" s="382"/>
      <c r="H53" s="406">
        <v>182</v>
      </c>
      <c r="I53" s="406"/>
      <c r="J53" s="428">
        <v>-3.4</v>
      </c>
      <c r="K53" s="429"/>
    </row>
    <row r="54" spans="1:11" ht="12.75">
      <c r="A54" s="426" t="s">
        <v>444</v>
      </c>
      <c r="B54" s="427"/>
      <c r="C54" s="427"/>
      <c r="D54" s="427"/>
      <c r="E54" s="427"/>
      <c r="F54" s="381"/>
      <c r="G54" s="382"/>
      <c r="H54" s="406">
        <v>182</v>
      </c>
      <c r="I54" s="406"/>
      <c r="J54" s="428">
        <v>-3</v>
      </c>
      <c r="K54" s="429"/>
    </row>
    <row r="55" spans="1:11" ht="12.75">
      <c r="A55" s="426" t="s">
        <v>445</v>
      </c>
      <c r="B55" s="427"/>
      <c r="C55" s="427"/>
      <c r="D55" s="427"/>
      <c r="E55" s="427"/>
      <c r="F55" s="381"/>
      <c r="G55" s="382"/>
      <c r="H55" s="406">
        <v>189</v>
      </c>
      <c r="I55" s="406"/>
      <c r="J55" s="428">
        <v>-4.5</v>
      </c>
      <c r="K55" s="429"/>
    </row>
    <row r="56" spans="1:11" ht="12.75">
      <c r="A56" s="426" t="s">
        <v>446</v>
      </c>
      <c r="B56" s="427"/>
      <c r="C56" s="427"/>
      <c r="D56" s="427"/>
      <c r="E56" s="427"/>
      <c r="F56" s="381"/>
      <c r="G56" s="382"/>
      <c r="H56" s="406">
        <v>179</v>
      </c>
      <c r="I56" s="406"/>
      <c r="J56" s="428">
        <v>-2.1</v>
      </c>
      <c r="K56" s="429"/>
    </row>
    <row r="57" spans="1:11" ht="12.75">
      <c r="A57" s="426" t="s">
        <v>447</v>
      </c>
      <c r="B57" s="427"/>
      <c r="C57" s="427"/>
      <c r="D57" s="427"/>
      <c r="E57" s="427"/>
      <c r="F57" s="381"/>
      <c r="G57" s="382"/>
      <c r="H57" s="406">
        <v>186</v>
      </c>
      <c r="I57" s="406"/>
      <c r="J57" s="428">
        <v>-3.4</v>
      </c>
      <c r="K57" s="429"/>
    </row>
    <row r="58" spans="1:11" ht="12.75">
      <c r="A58" s="426" t="s">
        <v>448</v>
      </c>
      <c r="B58" s="427"/>
      <c r="C58" s="427"/>
      <c r="D58" s="427"/>
      <c r="E58" s="427"/>
      <c r="F58" s="381"/>
      <c r="G58" s="382"/>
      <c r="H58" s="406">
        <v>196</v>
      </c>
      <c r="I58" s="406"/>
      <c r="J58" s="428">
        <v>-3.9</v>
      </c>
      <c r="K58" s="429"/>
    </row>
    <row r="59" spans="1:11" ht="12.75">
      <c r="A59" s="426" t="s">
        <v>449</v>
      </c>
      <c r="B59" s="427"/>
      <c r="C59" s="427"/>
      <c r="D59" s="427"/>
      <c r="E59" s="427"/>
      <c r="F59" s="381"/>
      <c r="G59" s="382"/>
      <c r="H59" s="406">
        <v>184</v>
      </c>
      <c r="I59" s="406"/>
      <c r="J59" s="428">
        <v>-4.2</v>
      </c>
      <c r="K59" s="429"/>
    </row>
    <row r="60" spans="1:11" ht="12.75">
      <c r="A60" s="426"/>
      <c r="B60" s="427"/>
      <c r="C60" s="427"/>
      <c r="D60" s="427"/>
      <c r="E60" s="427"/>
      <c r="F60" s="381"/>
      <c r="G60" s="382"/>
      <c r="H60" s="406"/>
      <c r="I60" s="406"/>
      <c r="J60" s="428"/>
      <c r="K60" s="429"/>
    </row>
    <row r="61" spans="1:11" ht="12.75">
      <c r="A61" s="422" t="s">
        <v>450</v>
      </c>
      <c r="B61" s="423"/>
      <c r="C61" s="423"/>
      <c r="D61" s="423"/>
      <c r="E61" s="423"/>
      <c r="F61" s="381"/>
      <c r="G61" s="382"/>
      <c r="H61" s="406"/>
      <c r="I61" s="406"/>
      <c r="J61" s="428"/>
      <c r="K61" s="429"/>
    </row>
    <row r="62" spans="1:11" ht="12.75">
      <c r="A62" s="426" t="s">
        <v>451</v>
      </c>
      <c r="B62" s="427"/>
      <c r="C62" s="427"/>
      <c r="D62" s="427"/>
      <c r="E62" s="427"/>
      <c r="F62" s="381"/>
      <c r="G62" s="382"/>
      <c r="H62" s="406">
        <v>228</v>
      </c>
      <c r="I62" s="406"/>
      <c r="J62" s="428">
        <v>-4.8</v>
      </c>
      <c r="K62" s="429"/>
    </row>
    <row r="63" spans="1:11" ht="12.75">
      <c r="A63" s="426" t="s">
        <v>452</v>
      </c>
      <c r="B63" s="427"/>
      <c r="C63" s="427"/>
      <c r="D63" s="427"/>
      <c r="E63" s="427"/>
      <c r="F63" s="381"/>
      <c r="G63" s="382"/>
      <c r="H63" s="406">
        <v>234</v>
      </c>
      <c r="I63" s="406"/>
      <c r="J63" s="428">
        <v>-3.7</v>
      </c>
      <c r="K63" s="429"/>
    </row>
    <row r="64" spans="1:11" ht="12.75">
      <c r="A64" s="426" t="s">
        <v>453</v>
      </c>
      <c r="B64" s="427"/>
      <c r="C64" s="427"/>
      <c r="D64" s="427"/>
      <c r="E64" s="427"/>
      <c r="F64" s="381"/>
      <c r="G64" s="382"/>
      <c r="H64" s="406">
        <v>232</v>
      </c>
      <c r="I64" s="406"/>
      <c r="J64" s="428">
        <v>-5.2</v>
      </c>
      <c r="K64" s="429"/>
    </row>
    <row r="65" spans="1:11" ht="12.75">
      <c r="A65" s="426" t="s">
        <v>454</v>
      </c>
      <c r="B65" s="427"/>
      <c r="C65" s="427"/>
      <c r="D65" s="427"/>
      <c r="E65" s="427"/>
      <c r="F65" s="381"/>
      <c r="G65" s="382"/>
      <c r="H65" s="406">
        <v>233</v>
      </c>
      <c r="I65" s="406"/>
      <c r="J65" s="428">
        <v>-4.8</v>
      </c>
      <c r="K65" s="429"/>
    </row>
    <row r="66" spans="1:11" ht="12.75">
      <c r="A66" s="426" t="s">
        <v>455</v>
      </c>
      <c r="B66" s="427"/>
      <c r="C66" s="427"/>
      <c r="D66" s="427"/>
      <c r="E66" s="427"/>
      <c r="F66" s="381"/>
      <c r="G66" s="382"/>
      <c r="H66" s="406">
        <v>225</v>
      </c>
      <c r="I66" s="406"/>
      <c r="J66" s="428">
        <v>-4.3</v>
      </c>
      <c r="K66" s="429"/>
    </row>
    <row r="67" spans="1:11" ht="12.75">
      <c r="A67" s="426"/>
      <c r="B67" s="427"/>
      <c r="C67" s="427"/>
      <c r="D67" s="427"/>
      <c r="E67" s="427"/>
      <c r="F67" s="381"/>
      <c r="G67" s="382"/>
      <c r="H67" s="406"/>
      <c r="I67" s="406"/>
      <c r="J67" s="428"/>
      <c r="K67" s="429"/>
    </row>
    <row r="68" spans="1:11" ht="12.75">
      <c r="A68" s="422" t="s">
        <v>456</v>
      </c>
      <c r="B68" s="423"/>
      <c r="C68" s="423"/>
      <c r="D68" s="423"/>
      <c r="E68" s="423"/>
      <c r="F68" s="381"/>
      <c r="G68" s="382"/>
      <c r="H68" s="406"/>
      <c r="I68" s="406"/>
      <c r="J68" s="428"/>
      <c r="K68" s="429"/>
    </row>
    <row r="69" spans="1:11" ht="12.75">
      <c r="A69" s="426" t="s">
        <v>457</v>
      </c>
      <c r="B69" s="427"/>
      <c r="C69" s="427"/>
      <c r="D69" s="427"/>
      <c r="E69" s="427"/>
      <c r="F69" s="381"/>
      <c r="G69" s="382"/>
      <c r="H69" s="406">
        <v>199</v>
      </c>
      <c r="I69" s="406"/>
      <c r="J69" s="428">
        <v>-3.4</v>
      </c>
      <c r="K69" s="429"/>
    </row>
    <row r="70" spans="1:11" ht="12.75">
      <c r="A70" s="426"/>
      <c r="B70" s="427"/>
      <c r="C70" s="427"/>
      <c r="D70" s="427"/>
      <c r="E70" s="427"/>
      <c r="F70" s="381"/>
      <c r="G70" s="382"/>
      <c r="H70" s="406"/>
      <c r="I70" s="406"/>
      <c r="J70" s="428"/>
      <c r="K70" s="429"/>
    </row>
    <row r="71" spans="1:11" ht="12.75">
      <c r="A71" s="422" t="s">
        <v>458</v>
      </c>
      <c r="B71" s="423"/>
      <c r="C71" s="423"/>
      <c r="D71" s="423"/>
      <c r="E71" s="423"/>
      <c r="F71" s="381"/>
      <c r="G71" s="382"/>
      <c r="H71" s="406"/>
      <c r="I71" s="406"/>
      <c r="J71" s="428"/>
      <c r="K71" s="429"/>
    </row>
    <row r="72" spans="1:11" ht="12.75">
      <c r="A72" s="426" t="s">
        <v>459</v>
      </c>
      <c r="B72" s="427"/>
      <c r="C72" s="427"/>
      <c r="D72" s="427"/>
      <c r="E72" s="427"/>
      <c r="F72" s="381"/>
      <c r="G72" s="382"/>
      <c r="H72" s="406">
        <v>211</v>
      </c>
      <c r="I72" s="406"/>
      <c r="J72" s="428">
        <v>-4.9</v>
      </c>
      <c r="K72" s="429"/>
    </row>
    <row r="73" spans="1:11" ht="12.75">
      <c r="A73" s="426" t="s">
        <v>460</v>
      </c>
      <c r="B73" s="427"/>
      <c r="C73" s="427"/>
      <c r="D73" s="427"/>
      <c r="E73" s="427"/>
      <c r="F73" s="381"/>
      <c r="G73" s="382"/>
      <c r="H73" s="406">
        <v>210</v>
      </c>
      <c r="I73" s="406"/>
      <c r="J73" s="428">
        <v>-4.4</v>
      </c>
      <c r="K73" s="429"/>
    </row>
    <row r="74" spans="1:11" ht="12.75">
      <c r="A74" s="426" t="s">
        <v>461</v>
      </c>
      <c r="B74" s="427"/>
      <c r="C74" s="427"/>
      <c r="D74" s="427"/>
      <c r="E74" s="427"/>
      <c r="F74" s="381"/>
      <c r="G74" s="382"/>
      <c r="H74" s="406">
        <v>218</v>
      </c>
      <c r="I74" s="406"/>
      <c r="J74" s="428">
        <v>-4.7</v>
      </c>
      <c r="K74" s="429"/>
    </row>
    <row r="75" spans="1:11" ht="12.75">
      <c r="A75" s="426"/>
      <c r="B75" s="427"/>
      <c r="C75" s="427"/>
      <c r="D75" s="427"/>
      <c r="E75" s="427"/>
      <c r="F75" s="381"/>
      <c r="G75" s="382"/>
      <c r="H75" s="406"/>
      <c r="I75" s="406"/>
      <c r="J75" s="428"/>
      <c r="K75" s="429"/>
    </row>
    <row r="76" spans="1:11" ht="12.75">
      <c r="A76" s="422" t="s">
        <v>462</v>
      </c>
      <c r="B76" s="423"/>
      <c r="C76" s="423"/>
      <c r="D76" s="423"/>
      <c r="E76" s="423"/>
      <c r="F76" s="381"/>
      <c r="G76" s="382"/>
      <c r="H76" s="406"/>
      <c r="I76" s="406"/>
      <c r="J76" s="428"/>
      <c r="K76" s="429"/>
    </row>
    <row r="77" spans="1:11" ht="12.75">
      <c r="A77" s="426" t="s">
        <v>463</v>
      </c>
      <c r="B77" s="427"/>
      <c r="C77" s="427"/>
      <c r="D77" s="427"/>
      <c r="E77" s="427"/>
      <c r="F77" s="381"/>
      <c r="G77" s="382"/>
      <c r="H77" s="406">
        <v>170</v>
      </c>
      <c r="I77" s="406"/>
      <c r="J77" s="428">
        <v>1.8</v>
      </c>
      <c r="K77" s="429"/>
    </row>
    <row r="78" spans="1:11" ht="12.75">
      <c r="A78" s="426" t="s">
        <v>464</v>
      </c>
      <c r="B78" s="427"/>
      <c r="C78" s="427"/>
      <c r="D78" s="427"/>
      <c r="E78" s="427"/>
      <c r="F78" s="381"/>
      <c r="G78" s="382"/>
      <c r="H78" s="406">
        <v>145</v>
      </c>
      <c r="I78" s="406"/>
      <c r="J78" s="428">
        <v>3.8</v>
      </c>
      <c r="K78" s="429"/>
    </row>
    <row r="79" spans="1:11" ht="12.75">
      <c r="A79" s="426" t="s">
        <v>465</v>
      </c>
      <c r="B79" s="427"/>
      <c r="C79" s="427"/>
      <c r="D79" s="427"/>
      <c r="E79" s="427"/>
      <c r="F79" s="381"/>
      <c r="G79" s="382"/>
      <c r="H79" s="406">
        <v>189</v>
      </c>
      <c r="I79" s="406"/>
      <c r="J79" s="428">
        <v>0.3</v>
      </c>
      <c r="K79" s="429"/>
    </row>
    <row r="80" spans="1:11" ht="12.75">
      <c r="A80" s="426" t="s">
        <v>466</v>
      </c>
      <c r="B80" s="427"/>
      <c r="C80" s="427"/>
      <c r="D80" s="427"/>
      <c r="E80" s="427"/>
      <c r="F80" s="381"/>
      <c r="G80" s="382"/>
      <c r="H80" s="406">
        <v>151</v>
      </c>
      <c r="I80" s="406"/>
      <c r="J80" s="428">
        <v>2.6</v>
      </c>
      <c r="K80" s="429"/>
    </row>
    <row r="81" spans="1:11" ht="12.75">
      <c r="A81" s="426"/>
      <c r="B81" s="427"/>
      <c r="C81" s="427"/>
      <c r="D81" s="427"/>
      <c r="E81" s="427"/>
      <c r="F81" s="381"/>
      <c r="G81" s="382"/>
      <c r="H81" s="406"/>
      <c r="I81" s="406"/>
      <c r="J81" s="428"/>
      <c r="K81" s="429"/>
    </row>
    <row r="82" spans="1:11" ht="12.75">
      <c r="A82" s="422" t="s">
        <v>467</v>
      </c>
      <c r="B82" s="423"/>
      <c r="C82" s="423"/>
      <c r="D82" s="423"/>
      <c r="E82" s="423"/>
      <c r="F82" s="381"/>
      <c r="G82" s="382"/>
      <c r="H82" s="406"/>
      <c r="I82" s="406"/>
      <c r="J82" s="428"/>
      <c r="K82" s="429"/>
    </row>
    <row r="83" spans="1:11" ht="12.75">
      <c r="A83" s="426" t="s">
        <v>468</v>
      </c>
      <c r="B83" s="427"/>
      <c r="C83" s="427"/>
      <c r="D83" s="427"/>
      <c r="E83" s="427"/>
      <c r="F83" s="381"/>
      <c r="G83" s="382"/>
      <c r="H83" s="406">
        <v>217</v>
      </c>
      <c r="I83" s="406"/>
      <c r="J83" s="428">
        <v>-4.4</v>
      </c>
      <c r="K83" s="429"/>
    </row>
    <row r="84" spans="1:11" ht="12.75">
      <c r="A84" s="426" t="s">
        <v>469</v>
      </c>
      <c r="B84" s="427"/>
      <c r="C84" s="427"/>
      <c r="D84" s="427"/>
      <c r="E84" s="427"/>
      <c r="F84" s="381"/>
      <c r="G84" s="382"/>
      <c r="H84" s="406">
        <v>219</v>
      </c>
      <c r="I84" s="406"/>
      <c r="J84" s="428">
        <v>-4.5</v>
      </c>
      <c r="K84" s="429"/>
    </row>
    <row r="85" spans="1:11" ht="12.75">
      <c r="A85" s="426"/>
      <c r="B85" s="427"/>
      <c r="C85" s="427"/>
      <c r="D85" s="427"/>
      <c r="E85" s="427"/>
      <c r="F85" s="381"/>
      <c r="G85" s="382"/>
      <c r="H85" s="406"/>
      <c r="I85" s="406"/>
      <c r="J85" s="428"/>
      <c r="K85" s="429"/>
    </row>
    <row r="86" spans="1:11" ht="12.75">
      <c r="A86" s="422" t="s">
        <v>470</v>
      </c>
      <c r="B86" s="423"/>
      <c r="C86" s="423"/>
      <c r="D86" s="423"/>
      <c r="E86" s="423"/>
      <c r="F86" s="381"/>
      <c r="G86" s="382"/>
      <c r="H86" s="406"/>
      <c r="I86" s="406"/>
      <c r="J86" s="428"/>
      <c r="K86" s="429"/>
    </row>
    <row r="87" spans="1:11" ht="12.75">
      <c r="A87" s="426" t="s">
        <v>472</v>
      </c>
      <c r="B87" s="427"/>
      <c r="C87" s="427"/>
      <c r="D87" s="427"/>
      <c r="E87" s="427"/>
      <c r="F87" s="381"/>
      <c r="G87" s="382"/>
      <c r="H87" s="406">
        <v>245</v>
      </c>
      <c r="I87" s="406"/>
      <c r="J87" s="428">
        <v>-10.3</v>
      </c>
      <c r="K87" s="429"/>
    </row>
    <row r="88" spans="1:11" ht="12.75">
      <c r="A88" s="426" t="s">
        <v>473</v>
      </c>
      <c r="B88" s="427"/>
      <c r="C88" s="427"/>
      <c r="D88" s="427"/>
      <c r="E88" s="427"/>
      <c r="F88" s="381"/>
      <c r="G88" s="382"/>
      <c r="H88" s="406">
        <v>241</v>
      </c>
      <c r="I88" s="406"/>
      <c r="J88" s="428">
        <v>-8.9</v>
      </c>
      <c r="K88" s="429"/>
    </row>
    <row r="89" spans="1:11" ht="12.75">
      <c r="A89" s="426" t="s">
        <v>474</v>
      </c>
      <c r="B89" s="427"/>
      <c r="C89" s="427"/>
      <c r="D89" s="427"/>
      <c r="E89" s="427"/>
      <c r="F89" s="381"/>
      <c r="G89" s="382"/>
      <c r="H89" s="406">
        <v>244</v>
      </c>
      <c r="I89" s="406"/>
      <c r="J89" s="428">
        <v>-8.5</v>
      </c>
      <c r="K89" s="429"/>
    </row>
    <row r="90" spans="1:11" ht="12.75">
      <c r="A90" s="426"/>
      <c r="B90" s="427"/>
      <c r="C90" s="427"/>
      <c r="D90" s="427"/>
      <c r="E90" s="427"/>
      <c r="F90" s="381"/>
      <c r="G90" s="382"/>
      <c r="H90" s="406"/>
      <c r="I90" s="406"/>
      <c r="J90" s="428"/>
      <c r="K90" s="429"/>
    </row>
    <row r="91" spans="1:11" ht="12.75">
      <c r="A91" s="422" t="s">
        <v>475</v>
      </c>
      <c r="B91" s="423"/>
      <c r="C91" s="423"/>
      <c r="D91" s="423"/>
      <c r="E91" s="423"/>
      <c r="F91" s="381"/>
      <c r="G91" s="382"/>
      <c r="H91" s="406"/>
      <c r="I91" s="406"/>
      <c r="J91" s="428"/>
      <c r="K91" s="429"/>
    </row>
    <row r="92" spans="1:11" ht="12.75">
      <c r="A92" s="426" t="s">
        <v>476</v>
      </c>
      <c r="B92" s="427"/>
      <c r="C92" s="427"/>
      <c r="D92" s="427"/>
      <c r="E92" s="427"/>
      <c r="F92" s="381"/>
      <c r="G92" s="382"/>
      <c r="H92" s="406">
        <v>170</v>
      </c>
      <c r="I92" s="406"/>
      <c r="J92" s="428">
        <v>-0.4</v>
      </c>
      <c r="K92" s="429"/>
    </row>
    <row r="93" spans="1:11" ht="12.75">
      <c r="A93" s="426"/>
      <c r="B93" s="427"/>
      <c r="C93" s="427"/>
      <c r="D93" s="427"/>
      <c r="E93" s="427"/>
      <c r="F93" s="381"/>
      <c r="G93" s="382"/>
      <c r="H93" s="406"/>
      <c r="I93" s="406"/>
      <c r="J93" s="428"/>
      <c r="K93" s="429"/>
    </row>
    <row r="94" spans="1:11" ht="12.75">
      <c r="A94" s="422" t="s">
        <v>477</v>
      </c>
      <c r="B94" s="423"/>
      <c r="C94" s="423"/>
      <c r="D94" s="423"/>
      <c r="E94" s="423"/>
      <c r="F94" s="381"/>
      <c r="G94" s="382"/>
      <c r="H94" s="406"/>
      <c r="I94" s="406"/>
      <c r="J94" s="428"/>
      <c r="K94" s="429"/>
    </row>
    <row r="95" spans="1:11" ht="12.75">
      <c r="A95" s="426" t="s">
        <v>478</v>
      </c>
      <c r="B95" s="427"/>
      <c r="C95" s="427"/>
      <c r="D95" s="427"/>
      <c r="E95" s="427"/>
      <c r="F95" s="381"/>
      <c r="G95" s="382"/>
      <c r="H95" s="406">
        <v>195</v>
      </c>
      <c r="I95" s="406"/>
      <c r="J95" s="428">
        <v>0.6</v>
      </c>
      <c r="K95" s="429"/>
    </row>
    <row r="96" spans="1:11" ht="12.75">
      <c r="A96" s="426"/>
      <c r="B96" s="427"/>
      <c r="C96" s="427"/>
      <c r="D96" s="427"/>
      <c r="E96" s="427"/>
      <c r="F96" s="381"/>
      <c r="G96" s="382"/>
      <c r="H96" s="406"/>
      <c r="I96" s="406"/>
      <c r="J96" s="428"/>
      <c r="K96" s="429"/>
    </row>
    <row r="97" spans="1:11" ht="12.75">
      <c r="A97" s="422" t="s">
        <v>479</v>
      </c>
      <c r="B97" s="423"/>
      <c r="C97" s="423"/>
      <c r="D97" s="423"/>
      <c r="E97" s="423"/>
      <c r="F97" s="381"/>
      <c r="G97" s="382"/>
      <c r="H97" s="406"/>
      <c r="I97" s="406"/>
      <c r="J97" s="428"/>
      <c r="K97" s="429"/>
    </row>
    <row r="98" spans="1:11" ht="12.75">
      <c r="A98" s="426" t="s">
        <v>480</v>
      </c>
      <c r="B98" s="427"/>
      <c r="C98" s="427"/>
      <c r="D98" s="427"/>
      <c r="E98" s="427"/>
      <c r="F98" s="381"/>
      <c r="G98" s="382"/>
      <c r="H98" s="406">
        <v>218</v>
      </c>
      <c r="I98" s="406"/>
      <c r="J98" s="428">
        <v>-3.9</v>
      </c>
      <c r="K98" s="429"/>
    </row>
    <row r="99" spans="1:11" ht="12.75">
      <c r="A99" s="426" t="s">
        <v>481</v>
      </c>
      <c r="B99" s="427"/>
      <c r="C99" s="427"/>
      <c r="D99" s="427"/>
      <c r="E99" s="427"/>
      <c r="F99" s="381"/>
      <c r="G99" s="382"/>
      <c r="H99" s="406">
        <v>217</v>
      </c>
      <c r="I99" s="406"/>
      <c r="J99" s="428">
        <v>-3.3</v>
      </c>
      <c r="K99" s="429"/>
    </row>
    <row r="100" spans="1:11" ht="12.75">
      <c r="A100" s="426" t="s">
        <v>482</v>
      </c>
      <c r="B100" s="427"/>
      <c r="C100" s="427"/>
      <c r="D100" s="427"/>
      <c r="E100" s="427"/>
      <c r="F100" s="381"/>
      <c r="G100" s="382"/>
      <c r="H100" s="406">
        <v>219</v>
      </c>
      <c r="I100" s="406"/>
      <c r="J100" s="428">
        <v>-3.7</v>
      </c>
      <c r="K100" s="429"/>
    </row>
    <row r="101" spans="1:11" ht="12.75">
      <c r="A101" s="426" t="s">
        <v>483</v>
      </c>
      <c r="B101" s="427"/>
      <c r="C101" s="427"/>
      <c r="D101" s="427"/>
      <c r="E101" s="427"/>
      <c r="F101" s="381"/>
      <c r="G101" s="382"/>
      <c r="H101" s="406">
        <v>218</v>
      </c>
      <c r="I101" s="406"/>
      <c r="J101" s="428">
        <v>-3.5</v>
      </c>
      <c r="K101" s="429"/>
    </row>
    <row r="102" spans="1:11" ht="12.75">
      <c r="A102" s="426"/>
      <c r="B102" s="427"/>
      <c r="C102" s="427"/>
      <c r="D102" s="427"/>
      <c r="E102" s="427"/>
      <c r="F102" s="381"/>
      <c r="G102" s="382"/>
      <c r="H102" s="406"/>
      <c r="I102" s="406"/>
      <c r="J102" s="428"/>
      <c r="K102" s="429"/>
    </row>
    <row r="103" spans="1:11" ht="12.75">
      <c r="A103" s="422" t="s">
        <v>484</v>
      </c>
      <c r="B103" s="423"/>
      <c r="C103" s="423"/>
      <c r="D103" s="423"/>
      <c r="E103" s="423"/>
      <c r="F103" s="381"/>
      <c r="G103" s="382"/>
      <c r="H103" s="406"/>
      <c r="I103" s="406"/>
      <c r="J103" s="428"/>
      <c r="K103" s="429"/>
    </row>
    <row r="104" spans="1:11" ht="12.75">
      <c r="A104" s="426" t="s">
        <v>485</v>
      </c>
      <c r="B104" s="427"/>
      <c r="C104" s="427"/>
      <c r="D104" s="427"/>
      <c r="E104" s="427"/>
      <c r="F104" s="381"/>
      <c r="G104" s="382"/>
      <c r="H104" s="406">
        <v>176</v>
      </c>
      <c r="I104" s="406"/>
      <c r="J104" s="428">
        <v>-1.8</v>
      </c>
      <c r="K104" s="429"/>
    </row>
    <row r="105" spans="1:11" ht="12.75">
      <c r="A105" s="426"/>
      <c r="B105" s="427"/>
      <c r="C105" s="427"/>
      <c r="D105" s="427"/>
      <c r="E105" s="427"/>
      <c r="F105" s="381"/>
      <c r="G105" s="382"/>
      <c r="H105" s="406"/>
      <c r="I105" s="406"/>
      <c r="J105" s="428"/>
      <c r="K105" s="429"/>
    </row>
    <row r="106" spans="1:11" ht="12.75">
      <c r="A106" s="422" t="s">
        <v>486</v>
      </c>
      <c r="B106" s="423"/>
      <c r="C106" s="423"/>
      <c r="D106" s="423"/>
      <c r="E106" s="423"/>
      <c r="F106" s="381"/>
      <c r="G106" s="382"/>
      <c r="H106" s="406"/>
      <c r="I106" s="406"/>
      <c r="J106" s="428"/>
      <c r="K106" s="429"/>
    </row>
    <row r="107" spans="1:11" ht="12.75">
      <c r="A107" s="426" t="s">
        <v>487</v>
      </c>
      <c r="B107" s="427"/>
      <c r="C107" s="427"/>
      <c r="D107" s="427"/>
      <c r="E107" s="427"/>
      <c r="F107" s="381"/>
      <c r="G107" s="382"/>
      <c r="H107" s="406">
        <v>207</v>
      </c>
      <c r="I107" s="406"/>
      <c r="J107" s="428">
        <v>-3</v>
      </c>
      <c r="K107" s="429"/>
    </row>
    <row r="108" spans="1:11" ht="12.75">
      <c r="A108" s="426" t="s">
        <v>488</v>
      </c>
      <c r="B108" s="427"/>
      <c r="C108" s="427"/>
      <c r="D108" s="427"/>
      <c r="E108" s="427"/>
      <c r="F108" s="381"/>
      <c r="G108" s="382"/>
      <c r="H108" s="406">
        <v>214</v>
      </c>
      <c r="I108" s="406"/>
      <c r="J108" s="428">
        <v>-3.5</v>
      </c>
      <c r="K108" s="429"/>
    </row>
    <row r="109" spans="1:11" ht="12.75">
      <c r="A109" s="426"/>
      <c r="B109" s="427"/>
      <c r="C109" s="427"/>
      <c r="D109" s="427"/>
      <c r="E109" s="427"/>
      <c r="F109" s="381"/>
      <c r="G109" s="382"/>
      <c r="H109" s="406"/>
      <c r="I109" s="406"/>
      <c r="J109" s="428"/>
      <c r="K109" s="429"/>
    </row>
    <row r="110" spans="1:11" ht="12.75">
      <c r="A110" s="422" t="s">
        <v>489</v>
      </c>
      <c r="B110" s="423"/>
      <c r="C110" s="423"/>
      <c r="D110" s="423"/>
      <c r="E110" s="423"/>
      <c r="F110" s="381"/>
      <c r="G110" s="382"/>
      <c r="H110" s="406"/>
      <c r="I110" s="406"/>
      <c r="J110" s="428"/>
      <c r="K110" s="429"/>
    </row>
    <row r="111" spans="1:11" ht="12.75">
      <c r="A111" s="426" t="s">
        <v>490</v>
      </c>
      <c r="B111" s="427"/>
      <c r="C111" s="427"/>
      <c r="D111" s="427"/>
      <c r="E111" s="427"/>
      <c r="F111" s="381"/>
      <c r="G111" s="382"/>
      <c r="H111" s="406">
        <v>257</v>
      </c>
      <c r="I111" s="406"/>
      <c r="J111" s="428">
        <v>-7</v>
      </c>
      <c r="K111" s="429"/>
    </row>
    <row r="112" spans="1:11" ht="12.75">
      <c r="A112" s="426" t="s">
        <v>491</v>
      </c>
      <c r="B112" s="427"/>
      <c r="C112" s="427"/>
      <c r="D112" s="427"/>
      <c r="E112" s="427"/>
      <c r="F112" s="381"/>
      <c r="G112" s="382"/>
      <c r="H112" s="406">
        <v>300</v>
      </c>
      <c r="I112" s="406"/>
      <c r="J112" s="428">
        <v>-1.2</v>
      </c>
      <c r="K112" s="429"/>
    </row>
    <row r="113" spans="1:11" ht="12.75">
      <c r="A113" s="426" t="s">
        <v>494</v>
      </c>
      <c r="B113" s="427"/>
      <c r="C113" s="427"/>
      <c r="D113" s="427"/>
      <c r="E113" s="427"/>
      <c r="F113" s="381"/>
      <c r="G113" s="382"/>
      <c r="H113" s="406">
        <v>259</v>
      </c>
      <c r="I113" s="406"/>
      <c r="J113" s="428">
        <v>-9.4</v>
      </c>
      <c r="K113" s="429"/>
    </row>
    <row r="114" spans="1:11" ht="12.75">
      <c r="A114" s="426" t="s">
        <v>492</v>
      </c>
      <c r="B114" s="427"/>
      <c r="C114" s="427"/>
      <c r="D114" s="427"/>
      <c r="E114" s="427"/>
      <c r="F114" s="381"/>
      <c r="G114" s="382"/>
      <c r="H114" s="406">
        <v>259</v>
      </c>
      <c r="I114" s="406"/>
      <c r="J114" s="428">
        <v>-2.1</v>
      </c>
      <c r="K114" s="429"/>
    </row>
    <row r="115" spans="1:11" ht="12.75">
      <c r="A115" s="426" t="s">
        <v>493</v>
      </c>
      <c r="B115" s="427"/>
      <c r="C115" s="427"/>
      <c r="D115" s="427"/>
      <c r="E115" s="427"/>
      <c r="F115" s="381"/>
      <c r="G115" s="382"/>
      <c r="H115" s="406">
        <v>279</v>
      </c>
      <c r="I115" s="406"/>
      <c r="J115" s="428">
        <v>-3</v>
      </c>
      <c r="K115" s="429"/>
    </row>
    <row r="116" spans="1:11" ht="12.75">
      <c r="A116" s="426"/>
      <c r="B116" s="427"/>
      <c r="C116" s="427"/>
      <c r="D116" s="427"/>
      <c r="E116" s="427"/>
      <c r="F116" s="381"/>
      <c r="G116" s="382"/>
      <c r="H116" s="406"/>
      <c r="I116" s="406"/>
      <c r="J116" s="428"/>
      <c r="K116" s="429"/>
    </row>
    <row r="117" spans="1:11" ht="12.75">
      <c r="A117" s="422" t="s">
        <v>495</v>
      </c>
      <c r="B117" s="423"/>
      <c r="C117" s="423"/>
      <c r="D117" s="423"/>
      <c r="E117" s="423"/>
      <c r="F117" s="381"/>
      <c r="G117" s="382"/>
      <c r="H117" s="406"/>
      <c r="I117" s="406"/>
      <c r="J117" s="428"/>
      <c r="K117" s="429"/>
    </row>
    <row r="118" spans="1:11" ht="12.75">
      <c r="A118" s="426" t="s">
        <v>496</v>
      </c>
      <c r="B118" s="427"/>
      <c r="C118" s="427"/>
      <c r="D118" s="427"/>
      <c r="E118" s="427"/>
      <c r="F118" s="381"/>
      <c r="G118" s="382"/>
      <c r="H118" s="406">
        <v>260</v>
      </c>
      <c r="I118" s="406"/>
      <c r="J118" s="428">
        <v>-3.5</v>
      </c>
      <c r="K118" s="429"/>
    </row>
    <row r="119" spans="1:11" ht="12.75">
      <c r="A119" s="426" t="s">
        <v>497</v>
      </c>
      <c r="B119" s="427"/>
      <c r="C119" s="427"/>
      <c r="D119" s="427"/>
      <c r="E119" s="427"/>
      <c r="F119" s="381"/>
      <c r="G119" s="382"/>
      <c r="H119" s="406">
        <v>239</v>
      </c>
      <c r="I119" s="406"/>
      <c r="J119" s="428">
        <v>-3.4</v>
      </c>
      <c r="K119" s="429"/>
    </row>
    <row r="120" spans="1:11" ht="12.75">
      <c r="A120" s="426" t="s">
        <v>498</v>
      </c>
      <c r="B120" s="427"/>
      <c r="C120" s="427"/>
      <c r="D120" s="427"/>
      <c r="E120" s="427"/>
      <c r="F120" s="381"/>
      <c r="G120" s="382"/>
      <c r="H120" s="406">
        <v>267</v>
      </c>
      <c r="I120" s="406"/>
      <c r="J120" s="428">
        <v>-4.3</v>
      </c>
      <c r="K120" s="429"/>
    </row>
    <row r="121" spans="1:11" ht="12.75">
      <c r="A121" s="426" t="s">
        <v>499</v>
      </c>
      <c r="B121" s="427"/>
      <c r="C121" s="427"/>
      <c r="D121" s="427"/>
      <c r="E121" s="427"/>
      <c r="F121" s="381"/>
      <c r="G121" s="382"/>
      <c r="H121" s="406">
        <v>251</v>
      </c>
      <c r="I121" s="406"/>
      <c r="J121" s="428">
        <v>-4</v>
      </c>
      <c r="K121" s="429"/>
    </row>
    <row r="122" spans="1:11" ht="12.75">
      <c r="A122" s="426" t="s">
        <v>500</v>
      </c>
      <c r="B122" s="427"/>
      <c r="C122" s="427"/>
      <c r="D122" s="427"/>
      <c r="E122" s="427"/>
      <c r="F122" s="381"/>
      <c r="G122" s="382"/>
      <c r="H122" s="406">
        <v>238</v>
      </c>
      <c r="I122" s="406"/>
      <c r="J122" s="428">
        <v>-3.4</v>
      </c>
      <c r="K122" s="429"/>
    </row>
    <row r="123" spans="1:11" ht="12.75">
      <c r="A123" s="426" t="s">
        <v>501</v>
      </c>
      <c r="B123" s="427"/>
      <c r="C123" s="427"/>
      <c r="D123" s="427"/>
      <c r="E123" s="427"/>
      <c r="F123" s="381"/>
      <c r="G123" s="382"/>
      <c r="H123" s="406">
        <v>252</v>
      </c>
      <c r="I123" s="406"/>
      <c r="J123" s="428">
        <v>-3.7</v>
      </c>
      <c r="K123" s="429"/>
    </row>
    <row r="124" spans="1:11" ht="12.75">
      <c r="A124" s="426" t="s">
        <v>502</v>
      </c>
      <c r="B124" s="427"/>
      <c r="C124" s="427"/>
      <c r="D124" s="427"/>
      <c r="E124" s="427"/>
      <c r="F124" s="381"/>
      <c r="G124" s="382"/>
      <c r="H124" s="406">
        <v>242</v>
      </c>
      <c r="I124" s="406"/>
      <c r="J124" s="428">
        <v>-3.3</v>
      </c>
      <c r="K124" s="429"/>
    </row>
    <row r="125" spans="1:11" ht="12.75">
      <c r="A125" s="426" t="s">
        <v>503</v>
      </c>
      <c r="B125" s="427"/>
      <c r="C125" s="427"/>
      <c r="D125" s="427"/>
      <c r="E125" s="427"/>
      <c r="F125" s="381"/>
      <c r="G125" s="382"/>
      <c r="H125" s="406">
        <v>236</v>
      </c>
      <c r="I125" s="406"/>
      <c r="J125" s="428">
        <v>-4</v>
      </c>
      <c r="K125" s="429"/>
    </row>
    <row r="126" spans="1:11" ht="12.75">
      <c r="A126" s="426" t="s">
        <v>504</v>
      </c>
      <c r="B126" s="427"/>
      <c r="C126" s="427"/>
      <c r="D126" s="427"/>
      <c r="E126" s="427"/>
      <c r="F126" s="381"/>
      <c r="G126" s="382"/>
      <c r="H126" s="406">
        <v>252</v>
      </c>
      <c r="I126" s="406"/>
      <c r="J126" s="428">
        <v>-4.2</v>
      </c>
      <c r="K126" s="429"/>
    </row>
    <row r="127" spans="1:11" ht="12.75">
      <c r="A127" s="426" t="s">
        <v>505</v>
      </c>
      <c r="B127" s="427"/>
      <c r="C127" s="427"/>
      <c r="D127" s="427"/>
      <c r="E127" s="427"/>
      <c r="F127" s="381"/>
      <c r="G127" s="382"/>
      <c r="H127" s="406">
        <v>258</v>
      </c>
      <c r="I127" s="406"/>
      <c r="J127" s="428">
        <v>-4.4</v>
      </c>
      <c r="K127" s="429"/>
    </row>
    <row r="128" spans="1:11" ht="12.75">
      <c r="A128" s="426"/>
      <c r="B128" s="427"/>
      <c r="C128" s="427"/>
      <c r="D128" s="427"/>
      <c r="E128" s="427"/>
      <c r="F128" s="381"/>
      <c r="G128" s="382"/>
      <c r="H128" s="406"/>
      <c r="I128" s="406"/>
      <c r="J128" s="428"/>
      <c r="K128" s="429"/>
    </row>
    <row r="129" spans="1:11" ht="12.75">
      <c r="A129" s="422" t="s">
        <v>506</v>
      </c>
      <c r="B129" s="423"/>
      <c r="C129" s="423"/>
      <c r="D129" s="423"/>
      <c r="E129" s="423"/>
      <c r="F129" s="381"/>
      <c r="G129" s="382"/>
      <c r="H129" s="406"/>
      <c r="I129" s="406"/>
      <c r="J129" s="428"/>
      <c r="K129" s="429"/>
    </row>
    <row r="130" spans="1:11" ht="12.75">
      <c r="A130" s="426" t="s">
        <v>507</v>
      </c>
      <c r="B130" s="427"/>
      <c r="C130" s="427"/>
      <c r="D130" s="427"/>
      <c r="E130" s="427"/>
      <c r="F130" s="381"/>
      <c r="G130" s="382"/>
      <c r="H130" s="406">
        <v>232</v>
      </c>
      <c r="I130" s="406"/>
      <c r="J130" s="428">
        <v>-8.8</v>
      </c>
      <c r="K130" s="429"/>
    </row>
    <row r="131" spans="1:11" ht="12.75">
      <c r="A131" s="426" t="s">
        <v>508</v>
      </c>
      <c r="B131" s="427"/>
      <c r="C131" s="427"/>
      <c r="D131" s="427"/>
      <c r="E131" s="427"/>
      <c r="F131" s="381"/>
      <c r="G131" s="382"/>
      <c r="H131" s="406">
        <v>228</v>
      </c>
      <c r="I131" s="406"/>
      <c r="J131" s="428">
        <v>-8</v>
      </c>
      <c r="K131" s="429"/>
    </row>
    <row r="132" spans="1:11" ht="12.75">
      <c r="A132" s="426" t="s">
        <v>509</v>
      </c>
      <c r="B132" s="427"/>
      <c r="C132" s="427"/>
      <c r="D132" s="427"/>
      <c r="E132" s="427"/>
      <c r="F132" s="381"/>
      <c r="G132" s="382"/>
      <c r="H132" s="406">
        <v>237</v>
      </c>
      <c r="I132" s="406"/>
      <c r="J132" s="428">
        <v>-8.4</v>
      </c>
      <c r="K132" s="429"/>
    </row>
    <row r="133" spans="1:11" ht="12.75">
      <c r="A133" s="426" t="s">
        <v>510</v>
      </c>
      <c r="B133" s="427"/>
      <c r="C133" s="427"/>
      <c r="D133" s="427"/>
      <c r="E133" s="427"/>
      <c r="F133" s="381"/>
      <c r="G133" s="382"/>
      <c r="H133" s="406">
        <v>235</v>
      </c>
      <c r="I133" s="406"/>
      <c r="J133" s="428">
        <v>-8.1</v>
      </c>
      <c r="K133" s="429"/>
    </row>
    <row r="134" spans="1:11" ht="12.75">
      <c r="A134" s="426" t="s">
        <v>511</v>
      </c>
      <c r="B134" s="427"/>
      <c r="C134" s="427"/>
      <c r="D134" s="427"/>
      <c r="E134" s="427"/>
      <c r="F134" s="381"/>
      <c r="G134" s="382"/>
      <c r="H134" s="406">
        <v>241</v>
      </c>
      <c r="I134" s="406"/>
      <c r="J134" s="428">
        <v>-8.6</v>
      </c>
      <c r="K134" s="429"/>
    </row>
    <row r="135" spans="1:11" ht="12.75">
      <c r="A135" s="426" t="s">
        <v>512</v>
      </c>
      <c r="B135" s="427"/>
      <c r="C135" s="427"/>
      <c r="D135" s="427"/>
      <c r="E135" s="427"/>
      <c r="F135" s="381"/>
      <c r="G135" s="382"/>
      <c r="H135" s="406">
        <v>235</v>
      </c>
      <c r="I135" s="406"/>
      <c r="J135" s="428">
        <v>-7.7</v>
      </c>
      <c r="K135" s="429"/>
    </row>
    <row r="136" spans="1:11" ht="12.75">
      <c r="A136" s="426" t="s">
        <v>513</v>
      </c>
      <c r="B136" s="427"/>
      <c r="C136" s="427"/>
      <c r="D136" s="427"/>
      <c r="E136" s="427"/>
      <c r="F136" s="381"/>
      <c r="G136" s="382"/>
      <c r="H136" s="406">
        <v>234</v>
      </c>
      <c r="I136" s="406"/>
      <c r="J136" s="428">
        <v>-8.5</v>
      </c>
      <c r="K136" s="429"/>
    </row>
    <row r="137" spans="1:11" ht="12.75">
      <c r="A137" s="426" t="s">
        <v>514</v>
      </c>
      <c r="B137" s="427"/>
      <c r="C137" s="427"/>
      <c r="D137" s="427"/>
      <c r="E137" s="427"/>
      <c r="F137" s="381"/>
      <c r="G137" s="382"/>
      <c r="H137" s="406">
        <v>240</v>
      </c>
      <c r="I137" s="406"/>
      <c r="J137" s="428">
        <v>-9.1</v>
      </c>
      <c r="K137" s="429"/>
    </row>
    <row r="138" spans="1:11" ht="12.75">
      <c r="A138" s="426"/>
      <c r="B138" s="427"/>
      <c r="C138" s="427"/>
      <c r="D138" s="427"/>
      <c r="E138" s="427"/>
      <c r="F138" s="381"/>
      <c r="G138" s="382"/>
      <c r="H138" s="406"/>
      <c r="I138" s="406"/>
      <c r="J138" s="428"/>
      <c r="K138" s="429"/>
    </row>
    <row r="139" spans="1:11" ht="12.75">
      <c r="A139" s="422" t="s">
        <v>515</v>
      </c>
      <c r="B139" s="423"/>
      <c r="C139" s="423"/>
      <c r="D139" s="423"/>
      <c r="E139" s="423"/>
      <c r="F139" s="381"/>
      <c r="G139" s="382"/>
      <c r="H139" s="406"/>
      <c r="I139" s="406"/>
      <c r="J139" s="428"/>
      <c r="K139" s="429"/>
    </row>
    <row r="140" spans="1:11" ht="12.75">
      <c r="A140" s="426" t="s">
        <v>516</v>
      </c>
      <c r="B140" s="427"/>
      <c r="C140" s="427"/>
      <c r="D140" s="427"/>
      <c r="E140" s="427"/>
      <c r="F140" s="381"/>
      <c r="G140" s="382"/>
      <c r="H140" s="406">
        <v>231</v>
      </c>
      <c r="I140" s="406"/>
      <c r="J140" s="428">
        <v>-5.8</v>
      </c>
      <c r="K140" s="429"/>
    </row>
    <row r="141" spans="1:11" ht="12.75">
      <c r="A141" s="426" t="s">
        <v>517</v>
      </c>
      <c r="B141" s="427"/>
      <c r="C141" s="427"/>
      <c r="D141" s="427"/>
      <c r="E141" s="427"/>
      <c r="F141" s="381"/>
      <c r="G141" s="382"/>
      <c r="H141" s="406">
        <v>239</v>
      </c>
      <c r="I141" s="406"/>
      <c r="J141" s="428">
        <v>-6</v>
      </c>
      <c r="K141" s="429"/>
    </row>
    <row r="142" spans="1:11" ht="12.75">
      <c r="A142" s="426" t="s">
        <v>518</v>
      </c>
      <c r="B142" s="427"/>
      <c r="C142" s="427"/>
      <c r="D142" s="427"/>
      <c r="E142" s="427"/>
      <c r="F142" s="381"/>
      <c r="G142" s="382"/>
      <c r="H142" s="406">
        <v>219</v>
      </c>
      <c r="I142" s="406"/>
      <c r="J142" s="428">
        <v>-6</v>
      </c>
      <c r="K142" s="429"/>
    </row>
    <row r="143" spans="1:11" ht="12.75">
      <c r="A143" s="426"/>
      <c r="B143" s="427"/>
      <c r="C143" s="427"/>
      <c r="D143" s="427"/>
      <c r="E143" s="427"/>
      <c r="F143" s="381"/>
      <c r="G143" s="382"/>
      <c r="H143" s="406"/>
      <c r="I143" s="406"/>
      <c r="J143" s="428"/>
      <c r="K143" s="429"/>
    </row>
    <row r="144" spans="1:11" ht="12.75">
      <c r="A144" s="422" t="s">
        <v>519</v>
      </c>
      <c r="B144" s="423"/>
      <c r="C144" s="423"/>
      <c r="D144" s="423"/>
      <c r="E144" s="423"/>
      <c r="F144" s="381"/>
      <c r="G144" s="382"/>
      <c r="H144" s="406"/>
      <c r="I144" s="406"/>
      <c r="J144" s="428"/>
      <c r="K144" s="429"/>
    </row>
    <row r="145" spans="1:11" ht="12.75">
      <c r="A145" s="426" t="s">
        <v>520</v>
      </c>
      <c r="B145" s="427"/>
      <c r="C145" s="427"/>
      <c r="D145" s="427"/>
      <c r="E145" s="427"/>
      <c r="F145" s="381"/>
      <c r="G145" s="382"/>
      <c r="H145" s="406">
        <v>267</v>
      </c>
      <c r="I145" s="406"/>
      <c r="J145" s="428">
        <v>-8</v>
      </c>
      <c r="K145" s="429"/>
    </row>
    <row r="146" spans="1:11" ht="12.75">
      <c r="A146" s="426" t="s">
        <v>521</v>
      </c>
      <c r="B146" s="427"/>
      <c r="C146" s="427"/>
      <c r="D146" s="427"/>
      <c r="E146" s="427"/>
      <c r="F146" s="381"/>
      <c r="G146" s="382"/>
      <c r="H146" s="406">
        <v>244</v>
      </c>
      <c r="I146" s="406"/>
      <c r="J146" s="428">
        <v>-6.1</v>
      </c>
      <c r="K146" s="429"/>
    </row>
    <row r="147" spans="1:11" ht="12.75">
      <c r="A147" s="426"/>
      <c r="B147" s="427"/>
      <c r="C147" s="427"/>
      <c r="D147" s="427"/>
      <c r="E147" s="427"/>
      <c r="F147" s="381"/>
      <c r="G147" s="382"/>
      <c r="H147" s="406"/>
      <c r="I147" s="406"/>
      <c r="J147" s="428"/>
      <c r="K147" s="429"/>
    </row>
    <row r="148" spans="1:11" ht="12.75">
      <c r="A148" s="422" t="s">
        <v>522</v>
      </c>
      <c r="B148" s="423"/>
      <c r="C148" s="423"/>
      <c r="D148" s="423"/>
      <c r="E148" s="423"/>
      <c r="F148" s="381"/>
      <c r="G148" s="382"/>
      <c r="H148" s="406"/>
      <c r="I148" s="406"/>
      <c r="J148" s="428"/>
      <c r="K148" s="429"/>
    </row>
    <row r="149" spans="1:11" ht="12.75">
      <c r="A149" s="426" t="s">
        <v>523</v>
      </c>
      <c r="B149" s="427"/>
      <c r="C149" s="427"/>
      <c r="D149" s="427"/>
      <c r="E149" s="427"/>
      <c r="F149" s="381"/>
      <c r="G149" s="382"/>
      <c r="H149" s="406">
        <v>224</v>
      </c>
      <c r="I149" s="406"/>
      <c r="J149" s="428">
        <v>-4.5</v>
      </c>
      <c r="K149" s="429"/>
    </row>
    <row r="150" spans="1:11" ht="12.75">
      <c r="A150" s="426" t="s">
        <v>524</v>
      </c>
      <c r="B150" s="427"/>
      <c r="C150" s="427"/>
      <c r="D150" s="427"/>
      <c r="E150" s="427"/>
      <c r="F150" s="381"/>
      <c r="G150" s="382"/>
      <c r="H150" s="406">
        <v>230</v>
      </c>
      <c r="I150" s="406"/>
      <c r="J150" s="428">
        <v>-4.7</v>
      </c>
      <c r="K150" s="429"/>
    </row>
    <row r="151" spans="1:11" ht="12.75">
      <c r="A151" s="426" t="s">
        <v>525</v>
      </c>
      <c r="B151" s="427"/>
      <c r="C151" s="427"/>
      <c r="D151" s="427"/>
      <c r="E151" s="427"/>
      <c r="F151" s="381"/>
      <c r="G151" s="382"/>
      <c r="H151" s="406">
        <v>226</v>
      </c>
      <c r="I151" s="406"/>
      <c r="J151" s="428">
        <v>-5</v>
      </c>
      <c r="K151" s="429"/>
    </row>
    <row r="152" spans="1:11" ht="12.75">
      <c r="A152" s="426"/>
      <c r="B152" s="427"/>
      <c r="C152" s="427"/>
      <c r="D152" s="427"/>
      <c r="E152" s="427"/>
      <c r="F152" s="381"/>
      <c r="G152" s="382"/>
      <c r="H152" s="406"/>
      <c r="I152" s="406"/>
      <c r="J152" s="428"/>
      <c r="K152" s="429"/>
    </row>
    <row r="153" spans="1:11" ht="12.75">
      <c r="A153" s="422" t="s">
        <v>526</v>
      </c>
      <c r="B153" s="423"/>
      <c r="C153" s="423"/>
      <c r="D153" s="423"/>
      <c r="E153" s="423"/>
      <c r="F153" s="381"/>
      <c r="G153" s="382"/>
      <c r="H153" s="406"/>
      <c r="I153" s="406"/>
      <c r="J153" s="428"/>
      <c r="K153" s="429"/>
    </row>
    <row r="154" spans="1:11" ht="12.75">
      <c r="A154" s="426" t="s">
        <v>527</v>
      </c>
      <c r="B154" s="427"/>
      <c r="C154" s="427"/>
      <c r="D154" s="427"/>
      <c r="E154" s="427"/>
      <c r="F154" s="381"/>
      <c r="G154" s="382"/>
      <c r="H154" s="406">
        <v>159</v>
      </c>
      <c r="I154" s="406"/>
      <c r="J154" s="428">
        <v>0.5</v>
      </c>
      <c r="K154" s="429"/>
    </row>
    <row r="155" spans="1:11" ht="12.75">
      <c r="A155" s="426" t="s">
        <v>528</v>
      </c>
      <c r="B155" s="427"/>
      <c r="C155" s="427"/>
      <c r="D155" s="427"/>
      <c r="E155" s="427"/>
      <c r="F155" s="381"/>
      <c r="G155" s="382"/>
      <c r="H155" s="406">
        <v>152</v>
      </c>
      <c r="I155" s="406"/>
      <c r="J155" s="428">
        <v>1.5</v>
      </c>
      <c r="K155" s="429"/>
    </row>
    <row r="156" spans="1:11" ht="12.75">
      <c r="A156" s="426" t="s">
        <v>529</v>
      </c>
      <c r="B156" s="427"/>
      <c r="C156" s="427"/>
      <c r="D156" s="427"/>
      <c r="E156" s="427"/>
      <c r="F156" s="381"/>
      <c r="G156" s="382"/>
      <c r="H156" s="406">
        <v>157</v>
      </c>
      <c r="I156" s="406"/>
      <c r="J156" s="428">
        <v>0.9</v>
      </c>
      <c r="K156" s="429"/>
    </row>
    <row r="157" spans="1:11" ht="12.75">
      <c r="A157" s="426" t="s">
        <v>530</v>
      </c>
      <c r="B157" s="427"/>
      <c r="C157" s="427"/>
      <c r="D157" s="427"/>
      <c r="E157" s="427"/>
      <c r="F157" s="381"/>
      <c r="G157" s="382"/>
      <c r="H157" s="406">
        <v>154</v>
      </c>
      <c r="I157" s="406"/>
      <c r="J157" s="428">
        <v>1.7</v>
      </c>
      <c r="K157" s="429"/>
    </row>
    <row r="158" spans="1:11" ht="12.75">
      <c r="A158" s="426" t="s">
        <v>531</v>
      </c>
      <c r="B158" s="427"/>
      <c r="C158" s="427"/>
      <c r="D158" s="427"/>
      <c r="E158" s="427"/>
      <c r="F158" s="381"/>
      <c r="G158" s="382"/>
      <c r="H158" s="406">
        <v>134</v>
      </c>
      <c r="I158" s="406"/>
      <c r="J158" s="428">
        <v>4.4</v>
      </c>
      <c r="K158" s="429"/>
    </row>
    <row r="159" spans="1:11" ht="12.75">
      <c r="A159" s="426" t="s">
        <v>532</v>
      </c>
      <c r="B159" s="427"/>
      <c r="C159" s="427"/>
      <c r="D159" s="427"/>
      <c r="E159" s="427"/>
      <c r="F159" s="381"/>
      <c r="G159" s="382"/>
      <c r="H159" s="406">
        <v>90</v>
      </c>
      <c r="I159" s="406"/>
      <c r="J159" s="428">
        <v>6.4</v>
      </c>
      <c r="K159" s="429"/>
    </row>
    <row r="160" spans="1:11" ht="12.75">
      <c r="A160" s="426" t="s">
        <v>533</v>
      </c>
      <c r="B160" s="427"/>
      <c r="C160" s="427"/>
      <c r="D160" s="427"/>
      <c r="E160" s="427"/>
      <c r="F160" s="381"/>
      <c r="G160" s="382"/>
      <c r="H160" s="406">
        <v>167</v>
      </c>
      <c r="I160" s="406"/>
      <c r="J160" s="428">
        <v>-0.2</v>
      </c>
      <c r="K160" s="429"/>
    </row>
    <row r="161" spans="1:11" ht="12.75">
      <c r="A161" s="426" t="s">
        <v>534</v>
      </c>
      <c r="B161" s="427"/>
      <c r="C161" s="427"/>
      <c r="D161" s="427"/>
      <c r="E161" s="427"/>
      <c r="F161" s="381"/>
      <c r="G161" s="382"/>
      <c r="H161" s="406">
        <v>155</v>
      </c>
      <c r="I161" s="406"/>
      <c r="J161" s="428">
        <v>1.9</v>
      </c>
      <c r="K161" s="429"/>
    </row>
    <row r="162" spans="1:11" ht="12.75">
      <c r="A162" s="426" t="s">
        <v>536</v>
      </c>
      <c r="B162" s="427"/>
      <c r="C162" s="427"/>
      <c r="D162" s="427"/>
      <c r="E162" s="427"/>
      <c r="F162" s="381"/>
      <c r="G162" s="382"/>
      <c r="H162" s="406">
        <v>162</v>
      </c>
      <c r="I162" s="406"/>
      <c r="J162" s="428">
        <v>0.2</v>
      </c>
      <c r="K162" s="429"/>
    </row>
    <row r="163" spans="1:11" ht="12.75">
      <c r="A163" s="426" t="s">
        <v>535</v>
      </c>
      <c r="B163" s="427"/>
      <c r="C163" s="427"/>
      <c r="D163" s="427"/>
      <c r="E163" s="427"/>
      <c r="F163" s="381"/>
      <c r="G163" s="382"/>
      <c r="H163" s="406">
        <v>113</v>
      </c>
      <c r="I163" s="406"/>
      <c r="J163" s="428">
        <v>5.6</v>
      </c>
      <c r="K163" s="429"/>
    </row>
    <row r="164" spans="1:11" ht="12.75">
      <c r="A164" s="426"/>
      <c r="B164" s="427"/>
      <c r="C164" s="427"/>
      <c r="D164" s="427"/>
      <c r="E164" s="427"/>
      <c r="F164" s="381"/>
      <c r="G164" s="382"/>
      <c r="H164" s="406"/>
      <c r="I164" s="406"/>
      <c r="J164" s="428"/>
      <c r="K164" s="429"/>
    </row>
    <row r="165" spans="1:11" ht="12.75">
      <c r="A165" s="422" t="s">
        <v>537</v>
      </c>
      <c r="B165" s="423"/>
      <c r="C165" s="423"/>
      <c r="D165" s="423"/>
      <c r="E165" s="423"/>
      <c r="F165" s="381"/>
      <c r="G165" s="382"/>
      <c r="H165" s="406"/>
      <c r="I165" s="406"/>
      <c r="J165" s="428"/>
      <c r="K165" s="429"/>
    </row>
    <row r="166" spans="1:11" ht="12.75">
      <c r="A166" s="426" t="s">
        <v>538</v>
      </c>
      <c r="B166" s="427"/>
      <c r="C166" s="427"/>
      <c r="D166" s="427"/>
      <c r="E166" s="427"/>
      <c r="F166" s="381"/>
      <c r="G166" s="382"/>
      <c r="H166" s="406">
        <v>301</v>
      </c>
      <c r="I166" s="406"/>
      <c r="J166" s="428">
        <v>-18</v>
      </c>
      <c r="K166" s="429"/>
    </row>
    <row r="167" spans="1:11" ht="12.75">
      <c r="A167" s="426" t="s">
        <v>539</v>
      </c>
      <c r="B167" s="427"/>
      <c r="C167" s="427"/>
      <c r="D167" s="427"/>
      <c r="E167" s="427"/>
      <c r="F167" s="381"/>
      <c r="G167" s="382"/>
      <c r="H167" s="406">
        <v>239</v>
      </c>
      <c r="I167" s="406"/>
      <c r="J167" s="428">
        <v>-7.8</v>
      </c>
      <c r="K167" s="429"/>
    </row>
    <row r="168" spans="1:11" ht="12.75">
      <c r="A168" s="426" t="s">
        <v>540</v>
      </c>
      <c r="B168" s="427"/>
      <c r="C168" s="427"/>
      <c r="D168" s="427"/>
      <c r="E168" s="427"/>
      <c r="F168" s="381"/>
      <c r="G168" s="382"/>
      <c r="H168" s="406">
        <v>253</v>
      </c>
      <c r="I168" s="406"/>
      <c r="J168" s="428">
        <v>-9.9</v>
      </c>
      <c r="K168" s="429"/>
    </row>
    <row r="169" spans="1:11" ht="12.75">
      <c r="A169" s="426" t="s">
        <v>541</v>
      </c>
      <c r="B169" s="427"/>
      <c r="C169" s="427"/>
      <c r="D169" s="427"/>
      <c r="E169" s="427"/>
      <c r="F169" s="381"/>
      <c r="G169" s="382"/>
      <c r="H169" s="406">
        <v>365</v>
      </c>
      <c r="I169" s="406"/>
      <c r="J169" s="428">
        <v>-14.5</v>
      </c>
      <c r="K169" s="429"/>
    </row>
    <row r="170" spans="1:11" ht="12.75">
      <c r="A170" s="426"/>
      <c r="B170" s="427"/>
      <c r="C170" s="427"/>
      <c r="D170" s="427"/>
      <c r="E170" s="427"/>
      <c r="F170" s="381"/>
      <c r="G170" s="382"/>
      <c r="H170" s="406"/>
      <c r="I170" s="406"/>
      <c r="J170" s="428"/>
      <c r="K170" s="429"/>
    </row>
    <row r="171" spans="1:11" ht="12.75">
      <c r="A171" s="422" t="s">
        <v>542</v>
      </c>
      <c r="B171" s="423"/>
      <c r="C171" s="423"/>
      <c r="D171" s="423"/>
      <c r="E171" s="423"/>
      <c r="F171" s="381"/>
      <c r="G171" s="382"/>
      <c r="H171" s="406"/>
      <c r="I171" s="406"/>
      <c r="J171" s="428"/>
      <c r="K171" s="429"/>
    </row>
    <row r="172" spans="1:11" ht="12.75">
      <c r="A172" s="426" t="s">
        <v>543</v>
      </c>
      <c r="B172" s="427"/>
      <c r="C172" s="427"/>
      <c r="D172" s="427"/>
      <c r="E172" s="427"/>
      <c r="F172" s="387">
        <v>-30</v>
      </c>
      <c r="G172" s="388"/>
      <c r="H172" s="406">
        <v>206</v>
      </c>
      <c r="I172" s="406"/>
      <c r="J172" s="428">
        <v>-6.1</v>
      </c>
      <c r="K172" s="429"/>
    </row>
    <row r="173" spans="1:11" ht="12.75">
      <c r="A173" s="426"/>
      <c r="B173" s="427"/>
      <c r="C173" s="427"/>
      <c r="D173" s="427"/>
      <c r="E173" s="427"/>
      <c r="F173" s="381"/>
      <c r="G173" s="382"/>
      <c r="H173" s="406"/>
      <c r="I173" s="406"/>
      <c r="J173" s="428"/>
      <c r="K173" s="429"/>
    </row>
    <row r="174" spans="1:11" ht="12.75">
      <c r="A174" s="422" t="s">
        <v>544</v>
      </c>
      <c r="B174" s="423"/>
      <c r="C174" s="423"/>
      <c r="D174" s="423"/>
      <c r="E174" s="423"/>
      <c r="F174" s="381"/>
      <c r="G174" s="382"/>
      <c r="H174" s="406"/>
      <c r="I174" s="406"/>
      <c r="J174" s="428"/>
      <c r="K174" s="429"/>
    </row>
    <row r="175" spans="1:11" ht="12.75">
      <c r="A175" s="426" t="s">
        <v>545</v>
      </c>
      <c r="B175" s="427"/>
      <c r="C175" s="427"/>
      <c r="D175" s="427"/>
      <c r="E175" s="427"/>
      <c r="F175" s="381"/>
      <c r="G175" s="382"/>
      <c r="H175" s="406">
        <v>217</v>
      </c>
      <c r="I175" s="406"/>
      <c r="J175" s="428">
        <v>-8.7</v>
      </c>
      <c r="K175" s="429"/>
    </row>
    <row r="176" spans="1:11" ht="12.75">
      <c r="A176" s="426"/>
      <c r="B176" s="427"/>
      <c r="C176" s="427"/>
      <c r="D176" s="427"/>
      <c r="E176" s="427"/>
      <c r="F176" s="381"/>
      <c r="G176" s="382"/>
      <c r="H176" s="406"/>
      <c r="I176" s="406"/>
      <c r="J176" s="428"/>
      <c r="K176" s="429"/>
    </row>
    <row r="177" spans="1:11" ht="12.75">
      <c r="A177" s="422" t="s">
        <v>546</v>
      </c>
      <c r="B177" s="423"/>
      <c r="C177" s="423"/>
      <c r="D177" s="423"/>
      <c r="E177" s="423"/>
      <c r="F177" s="381"/>
      <c r="G177" s="382"/>
      <c r="H177" s="406"/>
      <c r="I177" s="406"/>
      <c r="J177" s="428"/>
      <c r="K177" s="429"/>
    </row>
    <row r="178" spans="1:11" ht="12.75">
      <c r="A178" s="426" t="s">
        <v>547</v>
      </c>
      <c r="B178" s="427"/>
      <c r="C178" s="427"/>
      <c r="D178" s="427"/>
      <c r="E178" s="427"/>
      <c r="F178" s="381"/>
      <c r="G178" s="382"/>
      <c r="H178" s="406">
        <v>198</v>
      </c>
      <c r="I178" s="406"/>
      <c r="J178" s="428">
        <v>-3</v>
      </c>
      <c r="K178" s="429"/>
    </row>
    <row r="179" spans="1:11" ht="12.75">
      <c r="A179" s="426"/>
      <c r="B179" s="427"/>
      <c r="C179" s="427"/>
      <c r="D179" s="427"/>
      <c r="E179" s="427"/>
      <c r="F179" s="381"/>
      <c r="G179" s="382"/>
      <c r="H179" s="406"/>
      <c r="I179" s="406"/>
      <c r="J179" s="428"/>
      <c r="K179" s="429"/>
    </row>
    <row r="180" spans="1:11" ht="12.75">
      <c r="A180" s="422" t="s">
        <v>548</v>
      </c>
      <c r="B180" s="423"/>
      <c r="C180" s="423"/>
      <c r="D180" s="423"/>
      <c r="E180" s="423"/>
      <c r="F180" s="381"/>
      <c r="G180" s="382"/>
      <c r="H180" s="406"/>
      <c r="I180" s="406"/>
      <c r="J180" s="428"/>
      <c r="K180" s="429"/>
    </row>
    <row r="181" spans="1:11" ht="12.75">
      <c r="A181" s="426" t="s">
        <v>549</v>
      </c>
      <c r="B181" s="427"/>
      <c r="C181" s="427"/>
      <c r="D181" s="427"/>
      <c r="E181" s="427"/>
      <c r="F181" s="387">
        <v>-26</v>
      </c>
      <c r="G181" s="388"/>
      <c r="H181" s="406">
        <v>219</v>
      </c>
      <c r="I181" s="406"/>
      <c r="J181" s="428">
        <v>-2.2</v>
      </c>
      <c r="K181" s="429"/>
    </row>
    <row r="182" spans="1:11" ht="12.75">
      <c r="A182" s="426" t="s">
        <v>550</v>
      </c>
      <c r="B182" s="427"/>
      <c r="C182" s="427"/>
      <c r="D182" s="427"/>
      <c r="E182" s="427"/>
      <c r="F182" s="381"/>
      <c r="G182" s="382"/>
      <c r="H182" s="406">
        <v>230</v>
      </c>
      <c r="I182" s="406"/>
      <c r="J182" s="428">
        <v>-3.1</v>
      </c>
      <c r="K182" s="429"/>
    </row>
    <row r="183" spans="1:11" ht="12.75">
      <c r="A183" s="426" t="s">
        <v>551</v>
      </c>
      <c r="B183" s="427"/>
      <c r="C183" s="427"/>
      <c r="D183" s="427"/>
      <c r="E183" s="427"/>
      <c r="F183" s="381"/>
      <c r="G183" s="382"/>
      <c r="H183" s="406">
        <v>227</v>
      </c>
      <c r="I183" s="406"/>
      <c r="J183" s="428">
        <v>-3.1</v>
      </c>
      <c r="K183" s="429"/>
    </row>
    <row r="184" spans="1:11" ht="12.75">
      <c r="A184" s="426"/>
      <c r="B184" s="427"/>
      <c r="C184" s="427"/>
      <c r="D184" s="427"/>
      <c r="E184" s="427"/>
      <c r="F184" s="381"/>
      <c r="G184" s="382"/>
      <c r="H184" s="406"/>
      <c r="I184" s="406"/>
      <c r="J184" s="428"/>
      <c r="K184" s="429"/>
    </row>
    <row r="185" spans="1:11" ht="12.75">
      <c r="A185" s="422" t="s">
        <v>552</v>
      </c>
      <c r="B185" s="423"/>
      <c r="C185" s="423"/>
      <c r="D185" s="423"/>
      <c r="E185" s="423"/>
      <c r="F185" s="381"/>
      <c r="G185" s="382"/>
      <c r="H185" s="406"/>
      <c r="I185" s="406"/>
      <c r="J185" s="428"/>
      <c r="K185" s="429"/>
    </row>
    <row r="186" spans="1:11" ht="12.75">
      <c r="A186" s="426" t="s">
        <v>553</v>
      </c>
      <c r="B186" s="427"/>
      <c r="C186" s="427"/>
      <c r="D186" s="427"/>
      <c r="E186" s="427"/>
      <c r="F186" s="381"/>
      <c r="G186" s="382"/>
      <c r="H186" s="406">
        <v>199</v>
      </c>
      <c r="I186" s="406"/>
      <c r="J186" s="428">
        <v>-3.9</v>
      </c>
      <c r="K186" s="429"/>
    </row>
    <row r="187" spans="1:11" ht="12.75">
      <c r="A187" s="426"/>
      <c r="B187" s="427"/>
      <c r="C187" s="427"/>
      <c r="D187" s="427"/>
      <c r="E187" s="427"/>
      <c r="F187" s="381"/>
      <c r="G187" s="382"/>
      <c r="H187" s="406"/>
      <c r="I187" s="406"/>
      <c r="J187" s="428"/>
      <c r="K187" s="429"/>
    </row>
    <row r="188" spans="1:11" ht="12.75">
      <c r="A188" s="422" t="s">
        <v>554</v>
      </c>
      <c r="B188" s="423"/>
      <c r="C188" s="423"/>
      <c r="D188" s="423"/>
      <c r="E188" s="423"/>
      <c r="F188" s="381"/>
      <c r="G188" s="382"/>
      <c r="H188" s="406"/>
      <c r="I188" s="406"/>
      <c r="J188" s="428"/>
      <c r="K188" s="429"/>
    </row>
    <row r="189" spans="1:11" ht="12.75">
      <c r="A189" s="426" t="s">
        <v>555</v>
      </c>
      <c r="B189" s="427"/>
      <c r="C189" s="427"/>
      <c r="D189" s="427"/>
      <c r="E189" s="427"/>
      <c r="F189" s="381"/>
      <c r="G189" s="382"/>
      <c r="H189" s="406">
        <v>307</v>
      </c>
      <c r="I189" s="406"/>
      <c r="J189" s="428">
        <v>-11.3</v>
      </c>
      <c r="K189" s="429"/>
    </row>
    <row r="190" spans="1:11" ht="12.75">
      <c r="A190" s="426" t="s">
        <v>556</v>
      </c>
      <c r="B190" s="427"/>
      <c r="C190" s="427"/>
      <c r="D190" s="427"/>
      <c r="E190" s="427"/>
      <c r="F190" s="381"/>
      <c r="G190" s="382"/>
      <c r="H190" s="406">
        <v>278</v>
      </c>
      <c r="I190" s="406"/>
      <c r="J190" s="428">
        <v>-9.6</v>
      </c>
      <c r="K190" s="429"/>
    </row>
    <row r="191" spans="1:11" ht="12.75">
      <c r="A191" s="426" t="s">
        <v>557</v>
      </c>
      <c r="B191" s="427"/>
      <c r="C191" s="427"/>
      <c r="D191" s="427"/>
      <c r="E191" s="427"/>
      <c r="F191" s="381"/>
      <c r="G191" s="382"/>
      <c r="H191" s="406">
        <v>365</v>
      </c>
      <c r="I191" s="406"/>
      <c r="J191" s="428">
        <v>-4.1</v>
      </c>
      <c r="K191" s="429"/>
    </row>
    <row r="192" spans="1:11" ht="12.75">
      <c r="A192" s="426" t="s">
        <v>558</v>
      </c>
      <c r="B192" s="427"/>
      <c r="C192" s="427"/>
      <c r="D192" s="427"/>
      <c r="E192" s="427"/>
      <c r="F192" s="381"/>
      <c r="G192" s="382"/>
      <c r="H192" s="406">
        <v>280</v>
      </c>
      <c r="I192" s="406"/>
      <c r="J192" s="428">
        <v>-21.2</v>
      </c>
      <c r="K192" s="429"/>
    </row>
    <row r="193" spans="1:11" ht="12.75">
      <c r="A193" s="426" t="s">
        <v>559</v>
      </c>
      <c r="B193" s="427"/>
      <c r="C193" s="427"/>
      <c r="D193" s="427"/>
      <c r="E193" s="427"/>
      <c r="F193" s="381"/>
      <c r="G193" s="382"/>
      <c r="H193" s="406">
        <v>365</v>
      </c>
      <c r="I193" s="406"/>
      <c r="J193" s="428">
        <v>-7.8</v>
      </c>
      <c r="K193" s="429"/>
    </row>
    <row r="194" spans="1:11" ht="12.75">
      <c r="A194" s="426"/>
      <c r="B194" s="427"/>
      <c r="C194" s="427"/>
      <c r="D194" s="427"/>
      <c r="E194" s="427"/>
      <c r="F194" s="381"/>
      <c r="G194" s="382"/>
      <c r="H194" s="406"/>
      <c r="I194" s="406"/>
      <c r="J194" s="428"/>
      <c r="K194" s="429"/>
    </row>
    <row r="195" spans="1:11" ht="12.75">
      <c r="A195" s="422" t="s">
        <v>560</v>
      </c>
      <c r="B195" s="423"/>
      <c r="C195" s="423"/>
      <c r="D195" s="423"/>
      <c r="E195" s="423"/>
      <c r="F195" s="381"/>
      <c r="G195" s="382"/>
      <c r="H195" s="406"/>
      <c r="I195" s="406"/>
      <c r="J195" s="428"/>
      <c r="K195" s="429"/>
    </row>
    <row r="196" spans="1:11" ht="12.75">
      <c r="A196" s="426" t="s">
        <v>561</v>
      </c>
      <c r="B196" s="427"/>
      <c r="C196" s="427"/>
      <c r="D196" s="427"/>
      <c r="E196" s="427"/>
      <c r="F196" s="381"/>
      <c r="G196" s="382"/>
      <c r="H196" s="406">
        <v>220</v>
      </c>
      <c r="I196" s="406"/>
      <c r="J196" s="428">
        <v>-6.1</v>
      </c>
      <c r="K196" s="429"/>
    </row>
    <row r="197" spans="1:11" ht="12.75">
      <c r="A197" s="426"/>
      <c r="B197" s="427"/>
      <c r="C197" s="427"/>
      <c r="D197" s="427"/>
      <c r="E197" s="427"/>
      <c r="F197" s="381"/>
      <c r="G197" s="382"/>
      <c r="H197" s="406"/>
      <c r="I197" s="406"/>
      <c r="J197" s="428"/>
      <c r="K197" s="429"/>
    </row>
    <row r="198" spans="1:11" ht="12.75">
      <c r="A198" s="422" t="s">
        <v>562</v>
      </c>
      <c r="B198" s="423"/>
      <c r="C198" s="423"/>
      <c r="D198" s="423"/>
      <c r="E198" s="423"/>
      <c r="F198" s="381"/>
      <c r="G198" s="382"/>
      <c r="H198" s="406"/>
      <c r="I198" s="406"/>
      <c r="J198" s="428"/>
      <c r="K198" s="429"/>
    </row>
    <row r="199" spans="1:11" ht="12.75">
      <c r="A199" s="426" t="s">
        <v>563</v>
      </c>
      <c r="B199" s="427"/>
      <c r="C199" s="427"/>
      <c r="D199" s="427"/>
      <c r="E199" s="427"/>
      <c r="F199" s="381"/>
      <c r="G199" s="382"/>
      <c r="H199" s="406">
        <v>210</v>
      </c>
      <c r="I199" s="406"/>
      <c r="J199" s="428">
        <v>-4.9</v>
      </c>
      <c r="K199" s="429"/>
    </row>
    <row r="200" spans="1:11" ht="12.75">
      <c r="A200" s="426"/>
      <c r="B200" s="427"/>
      <c r="C200" s="427"/>
      <c r="D200" s="427"/>
      <c r="E200" s="427"/>
      <c r="F200" s="381"/>
      <c r="G200" s="382"/>
      <c r="H200" s="406"/>
      <c r="I200" s="406"/>
      <c r="J200" s="428"/>
      <c r="K200" s="429"/>
    </row>
    <row r="201" spans="1:11" ht="12.75">
      <c r="A201" s="422" t="s">
        <v>564</v>
      </c>
      <c r="B201" s="423"/>
      <c r="C201" s="423"/>
      <c r="D201" s="423"/>
      <c r="E201" s="423"/>
      <c r="F201" s="381"/>
      <c r="G201" s="382"/>
      <c r="H201" s="406"/>
      <c r="I201" s="406"/>
      <c r="J201" s="428"/>
      <c r="K201" s="429"/>
    </row>
    <row r="202" spans="1:11" ht="12.75">
      <c r="A202" s="426" t="s">
        <v>565</v>
      </c>
      <c r="B202" s="427"/>
      <c r="C202" s="427"/>
      <c r="D202" s="427"/>
      <c r="E202" s="427"/>
      <c r="F202" s="381"/>
      <c r="G202" s="382"/>
      <c r="H202" s="406">
        <v>217</v>
      </c>
      <c r="I202" s="406"/>
      <c r="J202" s="428">
        <v>-3.8</v>
      </c>
      <c r="K202" s="429"/>
    </row>
    <row r="203" spans="1:11" ht="12.75">
      <c r="A203" s="426" t="s">
        <v>566</v>
      </c>
      <c r="B203" s="427"/>
      <c r="C203" s="427"/>
      <c r="D203" s="427"/>
      <c r="E203" s="427"/>
      <c r="F203" s="381"/>
      <c r="G203" s="382"/>
      <c r="H203" s="406">
        <v>215</v>
      </c>
      <c r="I203" s="406"/>
      <c r="J203" s="428">
        <v>-4.1</v>
      </c>
      <c r="K203" s="429"/>
    </row>
    <row r="204" spans="1:11" ht="12.75">
      <c r="A204" s="426" t="s">
        <v>33</v>
      </c>
      <c r="B204" s="427"/>
      <c r="C204" s="427"/>
      <c r="D204" s="427"/>
      <c r="E204" s="427"/>
      <c r="F204" s="387">
        <v>-26</v>
      </c>
      <c r="G204" s="388"/>
      <c r="H204" s="406">
        <v>213</v>
      </c>
      <c r="I204" s="406"/>
      <c r="J204" s="428">
        <v>-3.6</v>
      </c>
      <c r="K204" s="429"/>
    </row>
    <row r="205" spans="1:11" ht="12.75">
      <c r="A205" s="426"/>
      <c r="B205" s="427"/>
      <c r="C205" s="427"/>
      <c r="D205" s="427"/>
      <c r="E205" s="427"/>
      <c r="F205" s="381"/>
      <c r="G205" s="382"/>
      <c r="H205" s="406"/>
      <c r="I205" s="406"/>
      <c r="J205" s="428"/>
      <c r="K205" s="429"/>
    </row>
    <row r="206" spans="1:11" ht="12.75">
      <c r="A206" s="422" t="s">
        <v>567</v>
      </c>
      <c r="B206" s="423"/>
      <c r="C206" s="423"/>
      <c r="D206" s="423"/>
      <c r="E206" s="423"/>
      <c r="F206" s="381"/>
      <c r="G206" s="382"/>
      <c r="H206" s="406"/>
      <c r="I206" s="406"/>
      <c r="J206" s="428"/>
      <c r="K206" s="429"/>
    </row>
    <row r="207" spans="1:11" ht="12.75">
      <c r="A207" s="426" t="s">
        <v>568</v>
      </c>
      <c r="B207" s="427"/>
      <c r="C207" s="427"/>
      <c r="D207" s="427"/>
      <c r="E207" s="427"/>
      <c r="F207" s="381"/>
      <c r="G207" s="382"/>
      <c r="H207" s="406">
        <v>268</v>
      </c>
      <c r="I207" s="406"/>
      <c r="J207" s="428">
        <v>-3.7</v>
      </c>
      <c r="K207" s="429"/>
    </row>
    <row r="208" spans="1:11" ht="12.75">
      <c r="A208" s="426" t="s">
        <v>569</v>
      </c>
      <c r="B208" s="427"/>
      <c r="C208" s="427"/>
      <c r="D208" s="427"/>
      <c r="E208" s="427"/>
      <c r="F208" s="381"/>
      <c r="G208" s="382"/>
      <c r="H208" s="406">
        <v>279</v>
      </c>
      <c r="I208" s="406"/>
      <c r="J208" s="428">
        <v>-5.3</v>
      </c>
      <c r="K208" s="429"/>
    </row>
    <row r="209" spans="1:11" ht="12.75">
      <c r="A209" s="426" t="s">
        <v>570</v>
      </c>
      <c r="B209" s="427"/>
      <c r="C209" s="427"/>
      <c r="D209" s="427"/>
      <c r="E209" s="427"/>
      <c r="F209" s="381"/>
      <c r="G209" s="382"/>
      <c r="H209" s="406">
        <v>282</v>
      </c>
      <c r="I209" s="406"/>
      <c r="J209" s="428">
        <v>-5.4</v>
      </c>
      <c r="K209" s="429"/>
    </row>
    <row r="210" spans="1:11" ht="12.75">
      <c r="A210" s="426" t="s">
        <v>571</v>
      </c>
      <c r="B210" s="427"/>
      <c r="C210" s="427"/>
      <c r="D210" s="427"/>
      <c r="E210" s="427"/>
      <c r="F210" s="381"/>
      <c r="G210" s="382"/>
      <c r="H210" s="406">
        <v>274</v>
      </c>
      <c r="I210" s="406"/>
      <c r="J210" s="428">
        <v>-4.7</v>
      </c>
      <c r="K210" s="429"/>
    </row>
    <row r="211" spans="1:11" ht="12.75">
      <c r="A211" s="426" t="s">
        <v>572</v>
      </c>
      <c r="B211" s="427"/>
      <c r="C211" s="427"/>
      <c r="D211" s="427"/>
      <c r="E211" s="427"/>
      <c r="F211" s="381"/>
      <c r="G211" s="382"/>
      <c r="H211" s="406">
        <v>281</v>
      </c>
      <c r="I211" s="406"/>
      <c r="J211" s="428">
        <v>-3.3</v>
      </c>
      <c r="K211" s="429"/>
    </row>
    <row r="212" spans="1:11" ht="12.75">
      <c r="A212" s="426" t="s">
        <v>573</v>
      </c>
      <c r="B212" s="427"/>
      <c r="C212" s="427"/>
      <c r="D212" s="427"/>
      <c r="E212" s="427"/>
      <c r="F212" s="381"/>
      <c r="G212" s="382"/>
      <c r="H212" s="406">
        <v>283</v>
      </c>
      <c r="I212" s="406"/>
      <c r="J212" s="428">
        <v>-3.7</v>
      </c>
      <c r="K212" s="429"/>
    </row>
    <row r="213" spans="1:11" ht="12.75">
      <c r="A213" s="426" t="s">
        <v>574</v>
      </c>
      <c r="B213" s="427"/>
      <c r="C213" s="427"/>
      <c r="D213" s="427"/>
      <c r="E213" s="427"/>
      <c r="F213" s="381"/>
      <c r="G213" s="382"/>
      <c r="H213" s="406">
        <v>271</v>
      </c>
      <c r="I213" s="406"/>
      <c r="J213" s="428">
        <v>-4.9</v>
      </c>
      <c r="K213" s="429"/>
    </row>
    <row r="214" spans="1:11" ht="12.75">
      <c r="A214" s="426"/>
      <c r="B214" s="427"/>
      <c r="C214" s="427"/>
      <c r="D214" s="427"/>
      <c r="E214" s="427"/>
      <c r="F214" s="381"/>
      <c r="G214" s="382"/>
      <c r="H214" s="406"/>
      <c r="I214" s="406"/>
      <c r="J214" s="428"/>
      <c r="K214" s="429"/>
    </row>
    <row r="215" spans="1:11" ht="12.75">
      <c r="A215" s="422" t="s">
        <v>575</v>
      </c>
      <c r="B215" s="423"/>
      <c r="C215" s="423"/>
      <c r="D215" s="423"/>
      <c r="E215" s="423"/>
      <c r="F215" s="381"/>
      <c r="G215" s="382"/>
      <c r="H215" s="406"/>
      <c r="I215" s="406"/>
      <c r="J215" s="428"/>
      <c r="K215" s="429"/>
    </row>
    <row r="216" spans="1:11" ht="12.75">
      <c r="A216" s="426" t="s">
        <v>576</v>
      </c>
      <c r="B216" s="427"/>
      <c r="C216" s="427"/>
      <c r="D216" s="427"/>
      <c r="E216" s="427"/>
      <c r="F216" s="381"/>
      <c r="G216" s="382"/>
      <c r="H216" s="406">
        <v>219</v>
      </c>
      <c r="I216" s="406"/>
      <c r="J216" s="428">
        <v>-3.2</v>
      </c>
      <c r="K216" s="429"/>
    </row>
    <row r="217" spans="1:11" ht="12.75">
      <c r="A217" s="426" t="s">
        <v>575</v>
      </c>
      <c r="B217" s="427"/>
      <c r="C217" s="427"/>
      <c r="D217" s="427"/>
      <c r="E217" s="427"/>
      <c r="F217" s="381"/>
      <c r="G217" s="382"/>
      <c r="H217" s="406">
        <v>220</v>
      </c>
      <c r="I217" s="406"/>
      <c r="J217" s="428">
        <v>-2.6</v>
      </c>
      <c r="K217" s="429"/>
    </row>
    <row r="218" spans="1:11" ht="12.75">
      <c r="A218" s="426" t="s">
        <v>577</v>
      </c>
      <c r="B218" s="427"/>
      <c r="C218" s="427"/>
      <c r="D218" s="427"/>
      <c r="E218" s="427"/>
      <c r="F218" s="381"/>
      <c r="G218" s="382"/>
      <c r="H218" s="406">
        <v>213</v>
      </c>
      <c r="I218" s="406"/>
      <c r="J218" s="428">
        <v>-2.3</v>
      </c>
      <c r="K218" s="429"/>
    </row>
    <row r="219" spans="1:11" ht="12.75">
      <c r="A219" s="426"/>
      <c r="B219" s="427"/>
      <c r="C219" s="427"/>
      <c r="D219" s="427"/>
      <c r="E219" s="427"/>
      <c r="F219" s="381"/>
      <c r="G219" s="382"/>
      <c r="H219" s="406"/>
      <c r="I219" s="406"/>
      <c r="J219" s="428"/>
      <c r="K219" s="429"/>
    </row>
    <row r="220" spans="1:11" ht="12.75">
      <c r="A220" s="422" t="s">
        <v>578</v>
      </c>
      <c r="B220" s="423"/>
      <c r="C220" s="423"/>
      <c r="D220" s="423"/>
      <c r="E220" s="423"/>
      <c r="F220" s="381"/>
      <c r="G220" s="382"/>
      <c r="H220" s="406"/>
      <c r="I220" s="406"/>
      <c r="J220" s="428"/>
      <c r="K220" s="429"/>
    </row>
    <row r="221" spans="1:11" ht="12.75">
      <c r="A221" s="426" t="s">
        <v>579</v>
      </c>
      <c r="B221" s="427"/>
      <c r="C221" s="427"/>
      <c r="D221" s="427"/>
      <c r="E221" s="427"/>
      <c r="F221" s="381"/>
      <c r="G221" s="382"/>
      <c r="H221" s="406">
        <v>228</v>
      </c>
      <c r="I221" s="406"/>
      <c r="J221" s="428">
        <v>-9.6</v>
      </c>
      <c r="K221" s="429"/>
    </row>
    <row r="222" spans="1:11" ht="12.75">
      <c r="A222" s="426" t="s">
        <v>580</v>
      </c>
      <c r="B222" s="427"/>
      <c r="C222" s="427"/>
      <c r="D222" s="427"/>
      <c r="E222" s="427"/>
      <c r="F222" s="381"/>
      <c r="G222" s="382"/>
      <c r="H222" s="406">
        <v>230</v>
      </c>
      <c r="I222" s="406"/>
      <c r="J222" s="428">
        <v>-8.8</v>
      </c>
      <c r="K222" s="429"/>
    </row>
    <row r="223" spans="1:11" ht="12.75">
      <c r="A223" s="426" t="s">
        <v>581</v>
      </c>
      <c r="B223" s="427"/>
      <c r="C223" s="427"/>
      <c r="D223" s="427"/>
      <c r="E223" s="427"/>
      <c r="F223" s="381"/>
      <c r="G223" s="382"/>
      <c r="H223" s="406">
        <v>219</v>
      </c>
      <c r="I223" s="406"/>
      <c r="J223" s="428">
        <v>-9.7</v>
      </c>
      <c r="K223" s="429"/>
    </row>
    <row r="224" spans="1:11" ht="12.75">
      <c r="A224" s="426" t="s">
        <v>582</v>
      </c>
      <c r="B224" s="427"/>
      <c r="C224" s="427"/>
      <c r="D224" s="427"/>
      <c r="E224" s="427"/>
      <c r="F224" s="381"/>
      <c r="G224" s="382"/>
      <c r="H224" s="406">
        <v>228</v>
      </c>
      <c r="I224" s="406"/>
      <c r="J224" s="428">
        <v>-9.6</v>
      </c>
      <c r="K224" s="429"/>
    </row>
    <row r="225" spans="1:11" ht="12.75">
      <c r="A225" s="426" t="s">
        <v>583</v>
      </c>
      <c r="B225" s="427"/>
      <c r="C225" s="427"/>
      <c r="D225" s="427"/>
      <c r="E225" s="427"/>
      <c r="F225" s="381"/>
      <c r="G225" s="382"/>
      <c r="H225" s="406">
        <v>222</v>
      </c>
      <c r="I225" s="406"/>
      <c r="J225" s="428">
        <v>-9.9</v>
      </c>
      <c r="K225" s="429"/>
    </row>
    <row r="226" spans="1:11" ht="12.75">
      <c r="A226" s="426" t="s">
        <v>584</v>
      </c>
      <c r="B226" s="427"/>
      <c r="C226" s="427"/>
      <c r="D226" s="427"/>
      <c r="E226" s="427"/>
      <c r="F226" s="381"/>
      <c r="G226" s="382"/>
      <c r="H226" s="406">
        <v>231</v>
      </c>
      <c r="I226" s="406"/>
      <c r="J226" s="428">
        <v>-9.4</v>
      </c>
      <c r="K226" s="429"/>
    </row>
    <row r="227" spans="1:11" ht="12.75">
      <c r="A227" s="426" t="s">
        <v>585</v>
      </c>
      <c r="B227" s="427"/>
      <c r="C227" s="427"/>
      <c r="D227" s="427"/>
      <c r="E227" s="427"/>
      <c r="F227" s="381"/>
      <c r="G227" s="382"/>
      <c r="H227" s="406">
        <v>227</v>
      </c>
      <c r="I227" s="406"/>
      <c r="J227" s="428">
        <v>-9.1</v>
      </c>
      <c r="K227" s="429"/>
    </row>
    <row r="228" spans="1:11" ht="12.75">
      <c r="A228" s="426" t="s">
        <v>586</v>
      </c>
      <c r="B228" s="427"/>
      <c r="C228" s="427"/>
      <c r="D228" s="427"/>
      <c r="E228" s="427"/>
      <c r="F228" s="381"/>
      <c r="G228" s="382"/>
      <c r="H228" s="406">
        <v>226</v>
      </c>
      <c r="I228" s="406"/>
      <c r="J228" s="428">
        <v>-9.3</v>
      </c>
      <c r="K228" s="429"/>
    </row>
    <row r="229" spans="1:11" ht="12.75">
      <c r="A229" s="426" t="s">
        <v>587</v>
      </c>
      <c r="B229" s="427"/>
      <c r="C229" s="427"/>
      <c r="D229" s="427"/>
      <c r="E229" s="427"/>
      <c r="F229" s="381"/>
      <c r="G229" s="382"/>
      <c r="H229" s="406">
        <v>229</v>
      </c>
      <c r="I229" s="406"/>
      <c r="J229" s="428">
        <v>-9.4</v>
      </c>
      <c r="K229" s="429"/>
    </row>
    <row r="230" spans="1:11" ht="12.75">
      <c r="A230" s="426"/>
      <c r="B230" s="427"/>
      <c r="C230" s="427"/>
      <c r="D230" s="427"/>
      <c r="E230" s="427"/>
      <c r="F230" s="381"/>
      <c r="G230" s="382"/>
      <c r="H230" s="406"/>
      <c r="I230" s="406"/>
      <c r="J230" s="428"/>
      <c r="K230" s="429"/>
    </row>
    <row r="231" spans="1:11" ht="12.75">
      <c r="A231" s="422" t="s">
        <v>588</v>
      </c>
      <c r="B231" s="423"/>
      <c r="C231" s="423"/>
      <c r="D231" s="423"/>
      <c r="E231" s="423"/>
      <c r="F231" s="381"/>
      <c r="G231" s="382"/>
      <c r="H231" s="406"/>
      <c r="I231" s="406"/>
      <c r="J231" s="428"/>
      <c r="K231" s="429"/>
    </row>
    <row r="232" spans="1:11" ht="12.75">
      <c r="A232" s="426" t="s">
        <v>589</v>
      </c>
      <c r="B232" s="427"/>
      <c r="C232" s="427"/>
      <c r="D232" s="427"/>
      <c r="E232" s="427"/>
      <c r="F232" s="381"/>
      <c r="G232" s="382"/>
      <c r="H232" s="406">
        <v>220</v>
      </c>
      <c r="I232" s="406"/>
      <c r="J232" s="428">
        <v>-9.5</v>
      </c>
      <c r="K232" s="429"/>
    </row>
    <row r="233" spans="1:11" ht="12.75">
      <c r="A233" s="426" t="s">
        <v>590</v>
      </c>
      <c r="B233" s="427"/>
      <c r="C233" s="427"/>
      <c r="D233" s="427"/>
      <c r="E233" s="427"/>
      <c r="F233" s="381"/>
      <c r="G233" s="382"/>
      <c r="H233" s="406">
        <v>230</v>
      </c>
      <c r="I233" s="406"/>
      <c r="J233" s="428">
        <v>-9.4</v>
      </c>
      <c r="K233" s="429"/>
    </row>
    <row r="234" spans="1:11" ht="12.75">
      <c r="A234" s="426" t="s">
        <v>591</v>
      </c>
      <c r="B234" s="427"/>
      <c r="C234" s="427"/>
      <c r="D234" s="427"/>
      <c r="E234" s="427"/>
      <c r="F234" s="381"/>
      <c r="G234" s="382"/>
      <c r="H234" s="406">
        <v>216</v>
      </c>
      <c r="I234" s="406"/>
      <c r="J234" s="428">
        <v>-9.8</v>
      </c>
      <c r="K234" s="429"/>
    </row>
    <row r="235" spans="1:11" ht="12.75">
      <c r="A235" s="426"/>
      <c r="B235" s="427"/>
      <c r="C235" s="427"/>
      <c r="D235" s="427"/>
      <c r="E235" s="427"/>
      <c r="F235" s="381"/>
      <c r="G235" s="382"/>
      <c r="H235" s="406"/>
      <c r="I235" s="406"/>
      <c r="J235" s="428"/>
      <c r="K235" s="429"/>
    </row>
    <row r="236" spans="1:11" ht="12.75">
      <c r="A236" s="422" t="s">
        <v>592</v>
      </c>
      <c r="B236" s="423"/>
      <c r="C236" s="423"/>
      <c r="D236" s="423"/>
      <c r="E236" s="423"/>
      <c r="F236" s="381"/>
      <c r="G236" s="382"/>
      <c r="H236" s="406"/>
      <c r="I236" s="406"/>
      <c r="J236" s="428"/>
      <c r="K236" s="429"/>
    </row>
    <row r="237" spans="1:11" ht="12.75">
      <c r="A237" s="426" t="s">
        <v>593</v>
      </c>
      <c r="B237" s="427"/>
      <c r="C237" s="427"/>
      <c r="D237" s="427"/>
      <c r="E237" s="427"/>
      <c r="F237" s="381"/>
      <c r="G237" s="382"/>
      <c r="H237" s="406">
        <v>204</v>
      </c>
      <c r="I237" s="406"/>
      <c r="J237" s="428">
        <v>-6.5</v>
      </c>
      <c r="K237" s="429"/>
    </row>
    <row r="238" spans="1:11" ht="12.75">
      <c r="A238" s="426" t="s">
        <v>594</v>
      </c>
      <c r="B238" s="427"/>
      <c r="C238" s="427"/>
      <c r="D238" s="427"/>
      <c r="E238" s="427"/>
      <c r="F238" s="381"/>
      <c r="G238" s="382"/>
      <c r="H238" s="406">
        <v>201</v>
      </c>
      <c r="I238" s="406"/>
      <c r="J238" s="428">
        <v>-8.1</v>
      </c>
      <c r="K238" s="429"/>
    </row>
    <row r="239" spans="1:11" ht="12.75">
      <c r="A239" s="426" t="s">
        <v>595</v>
      </c>
      <c r="B239" s="427"/>
      <c r="C239" s="427"/>
      <c r="D239" s="427"/>
      <c r="E239" s="427"/>
      <c r="F239" s="381"/>
      <c r="G239" s="382"/>
      <c r="H239" s="406">
        <v>213</v>
      </c>
      <c r="I239" s="406"/>
      <c r="J239" s="428">
        <v>-7.1</v>
      </c>
      <c r="K239" s="429"/>
    </row>
    <row r="240" spans="1:11" ht="12.75">
      <c r="A240" s="426"/>
      <c r="B240" s="427"/>
      <c r="C240" s="427"/>
      <c r="D240" s="427"/>
      <c r="E240" s="427"/>
      <c r="F240" s="381"/>
      <c r="G240" s="382"/>
      <c r="H240" s="406"/>
      <c r="I240" s="406"/>
      <c r="J240" s="428"/>
      <c r="K240" s="429"/>
    </row>
    <row r="241" spans="1:11" ht="12.75">
      <c r="A241" s="422" t="s">
        <v>596</v>
      </c>
      <c r="B241" s="423"/>
      <c r="C241" s="423"/>
      <c r="D241" s="423"/>
      <c r="E241" s="423"/>
      <c r="F241" s="381"/>
      <c r="G241" s="382"/>
      <c r="H241" s="406"/>
      <c r="I241" s="406"/>
      <c r="J241" s="428"/>
      <c r="K241" s="429"/>
    </row>
    <row r="242" spans="1:11" ht="12.75">
      <c r="A242" s="426" t="s">
        <v>597</v>
      </c>
      <c r="B242" s="427"/>
      <c r="C242" s="427"/>
      <c r="D242" s="427"/>
      <c r="E242" s="427"/>
      <c r="F242" s="381"/>
      <c r="G242" s="382"/>
      <c r="H242" s="406">
        <v>207</v>
      </c>
      <c r="I242" s="406"/>
      <c r="J242" s="428">
        <v>-3.3</v>
      </c>
      <c r="K242" s="429"/>
    </row>
    <row r="243" spans="1:11" ht="12.75">
      <c r="A243" s="426"/>
      <c r="B243" s="427"/>
      <c r="C243" s="427"/>
      <c r="D243" s="427"/>
      <c r="E243" s="427"/>
      <c r="F243" s="381"/>
      <c r="G243" s="382"/>
      <c r="H243" s="406"/>
      <c r="I243" s="406"/>
      <c r="J243" s="428"/>
      <c r="K243" s="429"/>
    </row>
    <row r="244" spans="1:11" ht="12.75">
      <c r="A244" s="422" t="s">
        <v>598</v>
      </c>
      <c r="B244" s="423"/>
      <c r="C244" s="423"/>
      <c r="D244" s="423"/>
      <c r="E244" s="423"/>
      <c r="F244" s="381"/>
      <c r="G244" s="382"/>
      <c r="H244" s="406"/>
      <c r="I244" s="406"/>
      <c r="J244" s="428"/>
      <c r="K244" s="429"/>
    </row>
    <row r="245" spans="1:11" ht="12.75">
      <c r="A245" s="426" t="s">
        <v>599</v>
      </c>
      <c r="B245" s="427"/>
      <c r="C245" s="427"/>
      <c r="D245" s="427"/>
      <c r="E245" s="427"/>
      <c r="F245" s="381"/>
      <c r="G245" s="382"/>
      <c r="H245" s="406">
        <v>208</v>
      </c>
      <c r="I245" s="406"/>
      <c r="J245" s="428">
        <v>-4.6</v>
      </c>
      <c r="K245" s="429"/>
    </row>
    <row r="246" spans="1:11" ht="12.75">
      <c r="A246" s="426" t="s">
        <v>600</v>
      </c>
      <c r="B246" s="427"/>
      <c r="C246" s="427"/>
      <c r="D246" s="427"/>
      <c r="E246" s="427"/>
      <c r="F246" s="381"/>
      <c r="G246" s="382"/>
      <c r="H246" s="406">
        <v>206</v>
      </c>
      <c r="I246" s="406"/>
      <c r="J246" s="428">
        <v>-5.1</v>
      </c>
      <c r="K246" s="429"/>
    </row>
    <row r="247" spans="1:11" ht="12.75">
      <c r="A247" s="426"/>
      <c r="B247" s="427"/>
      <c r="C247" s="427"/>
      <c r="D247" s="427"/>
      <c r="E247" s="427"/>
      <c r="F247" s="381"/>
      <c r="G247" s="382"/>
      <c r="H247" s="406"/>
      <c r="I247" s="406"/>
      <c r="J247" s="428"/>
      <c r="K247" s="429"/>
    </row>
    <row r="248" spans="1:11" ht="12.75">
      <c r="A248" s="422" t="s">
        <v>601</v>
      </c>
      <c r="B248" s="423"/>
      <c r="C248" s="423"/>
      <c r="D248" s="423"/>
      <c r="E248" s="423"/>
      <c r="F248" s="381"/>
      <c r="G248" s="382"/>
      <c r="H248" s="406"/>
      <c r="I248" s="406"/>
      <c r="J248" s="428"/>
      <c r="K248" s="429"/>
    </row>
    <row r="249" spans="1:11" ht="12.75">
      <c r="A249" s="426" t="s">
        <v>602</v>
      </c>
      <c r="B249" s="427"/>
      <c r="C249" s="427"/>
      <c r="D249" s="427"/>
      <c r="E249" s="427"/>
      <c r="F249" s="381"/>
      <c r="G249" s="382"/>
      <c r="H249" s="406">
        <v>250</v>
      </c>
      <c r="I249" s="406"/>
      <c r="J249" s="428">
        <v>-7.2</v>
      </c>
      <c r="K249" s="429"/>
    </row>
    <row r="250" spans="1:11" ht="12.75">
      <c r="A250" s="426" t="s">
        <v>603</v>
      </c>
      <c r="B250" s="427"/>
      <c r="C250" s="427"/>
      <c r="D250" s="427"/>
      <c r="E250" s="427"/>
      <c r="F250" s="381"/>
      <c r="G250" s="382"/>
      <c r="H250" s="406">
        <v>243</v>
      </c>
      <c r="I250" s="406"/>
      <c r="J250" s="428">
        <v>-6.6</v>
      </c>
      <c r="K250" s="429"/>
    </row>
    <row r="251" spans="1:11" ht="12.75">
      <c r="A251" s="426" t="s">
        <v>604</v>
      </c>
      <c r="B251" s="427"/>
      <c r="C251" s="427"/>
      <c r="D251" s="427"/>
      <c r="E251" s="427"/>
      <c r="F251" s="381"/>
      <c r="G251" s="382"/>
      <c r="H251" s="406">
        <v>233</v>
      </c>
      <c r="I251" s="406"/>
      <c r="J251" s="428">
        <v>-6.6</v>
      </c>
      <c r="K251" s="429"/>
    </row>
    <row r="252" spans="1:11" ht="12.75">
      <c r="A252" s="426" t="s">
        <v>605</v>
      </c>
      <c r="B252" s="427"/>
      <c r="C252" s="427"/>
      <c r="D252" s="427"/>
      <c r="E252" s="427"/>
      <c r="F252" s="381"/>
      <c r="G252" s="382"/>
      <c r="H252" s="406">
        <v>231</v>
      </c>
      <c r="I252" s="406"/>
      <c r="J252" s="428">
        <v>-6.5</v>
      </c>
      <c r="K252" s="429"/>
    </row>
    <row r="253" spans="1:11" ht="12.75">
      <c r="A253" s="426" t="s">
        <v>606</v>
      </c>
      <c r="B253" s="427"/>
      <c r="C253" s="427"/>
      <c r="D253" s="427"/>
      <c r="E253" s="427"/>
      <c r="F253" s="381"/>
      <c r="G253" s="382"/>
      <c r="H253" s="406">
        <v>224</v>
      </c>
      <c r="I253" s="406"/>
      <c r="J253" s="428">
        <v>-6.8</v>
      </c>
      <c r="K253" s="429"/>
    </row>
    <row r="254" spans="1:11" ht="12.75">
      <c r="A254" s="426" t="s">
        <v>607</v>
      </c>
      <c r="B254" s="427"/>
      <c r="C254" s="427"/>
      <c r="D254" s="427"/>
      <c r="E254" s="427"/>
      <c r="F254" s="381"/>
      <c r="G254" s="382"/>
      <c r="H254" s="406">
        <v>226</v>
      </c>
      <c r="I254" s="406"/>
      <c r="J254" s="428">
        <v>-6.4</v>
      </c>
      <c r="K254" s="429"/>
    </row>
    <row r="255" spans="1:11" ht="12.75">
      <c r="A255" s="426" t="s">
        <v>608</v>
      </c>
      <c r="B255" s="427"/>
      <c r="C255" s="427"/>
      <c r="D255" s="427"/>
      <c r="E255" s="427"/>
      <c r="F255" s="381"/>
      <c r="G255" s="382"/>
      <c r="H255" s="406">
        <v>235</v>
      </c>
      <c r="I255" s="406"/>
      <c r="J255" s="428">
        <v>-6.7</v>
      </c>
      <c r="K255" s="429"/>
    </row>
    <row r="256" spans="1:11" ht="12.75">
      <c r="A256" s="426"/>
      <c r="B256" s="427"/>
      <c r="C256" s="427"/>
      <c r="D256" s="427"/>
      <c r="E256" s="427"/>
      <c r="F256" s="381"/>
      <c r="G256" s="382"/>
      <c r="H256" s="406"/>
      <c r="I256" s="406"/>
      <c r="J256" s="428"/>
      <c r="K256" s="429"/>
    </row>
    <row r="257" spans="1:11" ht="12.75">
      <c r="A257" s="422" t="s">
        <v>609</v>
      </c>
      <c r="B257" s="423"/>
      <c r="C257" s="423"/>
      <c r="D257" s="423"/>
      <c r="E257" s="423"/>
      <c r="F257" s="381"/>
      <c r="G257" s="382"/>
      <c r="H257" s="406"/>
      <c r="I257" s="406"/>
      <c r="J257" s="428"/>
      <c r="K257" s="429"/>
    </row>
    <row r="258" spans="1:11" ht="12.75">
      <c r="A258" s="426" t="s">
        <v>610</v>
      </c>
      <c r="B258" s="427"/>
      <c r="C258" s="427"/>
      <c r="D258" s="427"/>
      <c r="E258" s="427"/>
      <c r="F258" s="381"/>
      <c r="G258" s="382"/>
      <c r="H258" s="406">
        <v>200</v>
      </c>
      <c r="I258" s="406"/>
      <c r="J258" s="428">
        <v>-8.6</v>
      </c>
      <c r="K258" s="429"/>
    </row>
    <row r="259" spans="1:11" ht="12.75">
      <c r="A259" s="426" t="s">
        <v>611</v>
      </c>
      <c r="B259" s="427"/>
      <c r="C259" s="427"/>
      <c r="D259" s="427"/>
      <c r="E259" s="427"/>
      <c r="F259" s="381"/>
      <c r="G259" s="382"/>
      <c r="H259" s="406">
        <v>201</v>
      </c>
      <c r="I259" s="406"/>
      <c r="J259" s="428">
        <v>-4.8</v>
      </c>
      <c r="K259" s="429"/>
    </row>
    <row r="260" spans="1:11" ht="12.75">
      <c r="A260" s="426" t="s">
        <v>612</v>
      </c>
      <c r="B260" s="427"/>
      <c r="C260" s="427"/>
      <c r="D260" s="427"/>
      <c r="E260" s="427"/>
      <c r="F260" s="381"/>
      <c r="G260" s="382"/>
      <c r="H260" s="406">
        <v>225</v>
      </c>
      <c r="I260" s="406"/>
      <c r="J260" s="428">
        <v>-9.9</v>
      </c>
      <c r="K260" s="429"/>
    </row>
    <row r="261" spans="1:11" ht="12.75">
      <c r="A261" s="426" t="s">
        <v>613</v>
      </c>
      <c r="B261" s="427"/>
      <c r="C261" s="427"/>
      <c r="D261" s="427"/>
      <c r="E261" s="427"/>
      <c r="F261" s="381"/>
      <c r="G261" s="382"/>
      <c r="H261" s="406">
        <v>233</v>
      </c>
      <c r="I261" s="406"/>
      <c r="J261" s="428">
        <v>-3.9</v>
      </c>
      <c r="K261" s="429"/>
    </row>
    <row r="262" spans="1:11" ht="12.75">
      <c r="A262" s="426" t="s">
        <v>616</v>
      </c>
      <c r="B262" s="427"/>
      <c r="C262" s="427"/>
      <c r="D262" s="427"/>
      <c r="E262" s="427"/>
      <c r="F262" s="381"/>
      <c r="G262" s="382"/>
      <c r="H262" s="406">
        <v>198</v>
      </c>
      <c r="I262" s="406"/>
      <c r="J262" s="428">
        <v>-8.3</v>
      </c>
      <c r="K262" s="429"/>
    </row>
    <row r="263" spans="1:11" ht="12.75">
      <c r="A263" s="426"/>
      <c r="B263" s="427"/>
      <c r="C263" s="427"/>
      <c r="D263" s="427"/>
      <c r="E263" s="427"/>
      <c r="F263" s="381"/>
      <c r="G263" s="382"/>
      <c r="H263" s="406"/>
      <c r="I263" s="406"/>
      <c r="J263" s="428"/>
      <c r="K263" s="429"/>
    </row>
    <row r="264" spans="1:11" ht="12.75">
      <c r="A264" s="422" t="s">
        <v>617</v>
      </c>
      <c r="B264" s="423"/>
      <c r="C264" s="423"/>
      <c r="D264" s="423"/>
      <c r="E264" s="423"/>
      <c r="F264" s="381"/>
      <c r="G264" s="382"/>
      <c r="H264" s="406"/>
      <c r="I264" s="406"/>
      <c r="J264" s="428"/>
      <c r="K264" s="429"/>
    </row>
    <row r="265" spans="1:11" ht="12.75">
      <c r="A265" s="426" t="s">
        <v>618</v>
      </c>
      <c r="B265" s="427"/>
      <c r="C265" s="427"/>
      <c r="D265" s="427"/>
      <c r="E265" s="427"/>
      <c r="F265" s="381"/>
      <c r="G265" s="382"/>
      <c r="H265" s="406">
        <v>209</v>
      </c>
      <c r="I265" s="406"/>
      <c r="J265" s="428">
        <v>-2.6</v>
      </c>
      <c r="K265" s="429"/>
    </row>
    <row r="266" spans="1:11" ht="12.75">
      <c r="A266" s="426" t="s">
        <v>619</v>
      </c>
      <c r="B266" s="427"/>
      <c r="C266" s="427"/>
      <c r="D266" s="427"/>
      <c r="E266" s="427"/>
      <c r="F266" s="381"/>
      <c r="G266" s="382"/>
      <c r="H266" s="406">
        <v>212</v>
      </c>
      <c r="I266" s="406"/>
      <c r="J266" s="428">
        <v>-2</v>
      </c>
      <c r="K266" s="429"/>
    </row>
    <row r="267" spans="1:11" ht="12.75">
      <c r="A267" s="426"/>
      <c r="B267" s="427"/>
      <c r="C267" s="427"/>
      <c r="D267" s="427"/>
      <c r="E267" s="427"/>
      <c r="F267" s="381"/>
      <c r="G267" s="382"/>
      <c r="H267" s="406"/>
      <c r="I267" s="406"/>
      <c r="J267" s="428"/>
      <c r="K267" s="429"/>
    </row>
    <row r="268" spans="1:11" ht="12.75">
      <c r="A268" s="422" t="s">
        <v>620</v>
      </c>
      <c r="B268" s="423"/>
      <c r="C268" s="423"/>
      <c r="D268" s="423"/>
      <c r="E268" s="423"/>
      <c r="F268" s="381"/>
      <c r="G268" s="382"/>
      <c r="H268" s="406"/>
      <c r="I268" s="406"/>
      <c r="J268" s="428"/>
      <c r="K268" s="429"/>
    </row>
    <row r="269" spans="1:11" ht="12.75">
      <c r="A269" s="426" t="s">
        <v>621</v>
      </c>
      <c r="B269" s="427"/>
      <c r="C269" s="427"/>
      <c r="D269" s="427"/>
      <c r="E269" s="427"/>
      <c r="F269" s="381"/>
      <c r="G269" s="382"/>
      <c r="H269" s="406">
        <v>178</v>
      </c>
      <c r="I269" s="406"/>
      <c r="J269" s="428">
        <v>-1.7</v>
      </c>
      <c r="K269" s="429"/>
    </row>
    <row r="270" spans="1:11" ht="12.75">
      <c r="A270" s="426" t="s">
        <v>622</v>
      </c>
      <c r="B270" s="427"/>
      <c r="C270" s="427"/>
      <c r="D270" s="427"/>
      <c r="E270" s="427"/>
      <c r="F270" s="381"/>
      <c r="G270" s="382"/>
      <c r="H270" s="406">
        <v>187</v>
      </c>
      <c r="I270" s="406"/>
      <c r="J270" s="428">
        <v>-2.6</v>
      </c>
      <c r="K270" s="429"/>
    </row>
    <row r="271" spans="1:11" ht="12.75">
      <c r="A271" s="426" t="s">
        <v>623</v>
      </c>
      <c r="B271" s="427"/>
      <c r="C271" s="427"/>
      <c r="D271" s="427"/>
      <c r="E271" s="427"/>
      <c r="F271" s="381"/>
      <c r="G271" s="382"/>
      <c r="H271" s="406">
        <v>184</v>
      </c>
      <c r="I271" s="406"/>
      <c r="J271" s="428">
        <v>-2.5</v>
      </c>
      <c r="K271" s="429"/>
    </row>
    <row r="272" spans="1:11" ht="12.75">
      <c r="A272" s="426" t="s">
        <v>624</v>
      </c>
      <c r="B272" s="427"/>
      <c r="C272" s="427"/>
      <c r="D272" s="427"/>
      <c r="E272" s="427"/>
      <c r="F272" s="381"/>
      <c r="G272" s="382"/>
      <c r="H272" s="406">
        <v>175</v>
      </c>
      <c r="I272" s="406"/>
      <c r="J272" s="428">
        <v>-1.1</v>
      </c>
      <c r="K272" s="429"/>
    </row>
    <row r="273" spans="1:11" ht="12.75">
      <c r="A273" s="426" t="s">
        <v>625</v>
      </c>
      <c r="B273" s="427"/>
      <c r="C273" s="427"/>
      <c r="D273" s="427"/>
      <c r="E273" s="427"/>
      <c r="F273" s="381"/>
      <c r="G273" s="382"/>
      <c r="H273" s="406">
        <v>173</v>
      </c>
      <c r="I273" s="406"/>
      <c r="J273" s="428">
        <v>-0.8</v>
      </c>
      <c r="K273" s="429"/>
    </row>
    <row r="274" spans="1:11" ht="12.75">
      <c r="A274" s="426"/>
      <c r="B274" s="427"/>
      <c r="C274" s="427"/>
      <c r="D274" s="427"/>
      <c r="E274" s="427"/>
      <c r="F274" s="381"/>
      <c r="G274" s="382"/>
      <c r="H274" s="406"/>
      <c r="I274" s="406"/>
      <c r="J274" s="428"/>
      <c r="K274" s="429"/>
    </row>
    <row r="275" spans="1:11" ht="12.75">
      <c r="A275" s="422" t="s">
        <v>626</v>
      </c>
      <c r="B275" s="423"/>
      <c r="C275" s="423"/>
      <c r="D275" s="423"/>
      <c r="E275" s="423"/>
      <c r="F275" s="381"/>
      <c r="G275" s="382"/>
      <c r="H275" s="406"/>
      <c r="I275" s="406"/>
      <c r="J275" s="428"/>
      <c r="K275" s="429"/>
    </row>
    <row r="276" spans="1:11" ht="12.75">
      <c r="A276" s="426" t="s">
        <v>627</v>
      </c>
      <c r="B276" s="427"/>
      <c r="C276" s="427"/>
      <c r="D276" s="427"/>
      <c r="E276" s="427"/>
      <c r="F276" s="381"/>
      <c r="G276" s="382"/>
      <c r="H276" s="406">
        <v>212</v>
      </c>
      <c r="I276" s="406"/>
      <c r="J276" s="428">
        <v>-4.2</v>
      </c>
      <c r="K276" s="429"/>
    </row>
    <row r="277" spans="1:11" ht="12.75">
      <c r="A277" s="426"/>
      <c r="B277" s="427"/>
      <c r="C277" s="427"/>
      <c r="D277" s="427"/>
      <c r="E277" s="427"/>
      <c r="F277" s="381"/>
      <c r="G277" s="382"/>
      <c r="H277" s="406"/>
      <c r="I277" s="406"/>
      <c r="J277" s="428"/>
      <c r="K277" s="429"/>
    </row>
    <row r="278" spans="1:11" ht="12.75">
      <c r="A278" s="422" t="s">
        <v>628</v>
      </c>
      <c r="B278" s="423"/>
      <c r="C278" s="423"/>
      <c r="D278" s="423"/>
      <c r="E278" s="423"/>
      <c r="F278" s="381"/>
      <c r="G278" s="382"/>
      <c r="H278" s="406"/>
      <c r="I278" s="406"/>
      <c r="J278" s="428"/>
      <c r="K278" s="429"/>
    </row>
    <row r="279" spans="1:11" ht="12.75">
      <c r="A279" s="426" t="s">
        <v>629</v>
      </c>
      <c r="B279" s="427"/>
      <c r="C279" s="427"/>
      <c r="D279" s="427"/>
      <c r="E279" s="427"/>
      <c r="F279" s="381"/>
      <c r="G279" s="382"/>
      <c r="H279" s="406">
        <v>203</v>
      </c>
      <c r="I279" s="406"/>
      <c r="J279" s="428">
        <v>-6.4</v>
      </c>
      <c r="K279" s="429"/>
    </row>
    <row r="280" spans="1:11" ht="12.75">
      <c r="A280" s="426" t="s">
        <v>630</v>
      </c>
      <c r="B280" s="427"/>
      <c r="C280" s="427"/>
      <c r="D280" s="427"/>
      <c r="E280" s="427"/>
      <c r="F280" s="381"/>
      <c r="G280" s="382"/>
      <c r="H280" s="406">
        <v>202</v>
      </c>
      <c r="I280" s="406"/>
      <c r="J280" s="428">
        <v>-5.2</v>
      </c>
      <c r="K280" s="429"/>
    </row>
    <row r="281" spans="1:11" ht="12.75">
      <c r="A281" s="426" t="s">
        <v>631</v>
      </c>
      <c r="B281" s="427"/>
      <c r="C281" s="427"/>
      <c r="D281" s="427"/>
      <c r="E281" s="427"/>
      <c r="F281" s="381"/>
      <c r="G281" s="382"/>
      <c r="H281" s="406">
        <v>205</v>
      </c>
      <c r="I281" s="406"/>
      <c r="J281" s="428">
        <v>-4.9</v>
      </c>
      <c r="K281" s="429"/>
    </row>
    <row r="282" spans="1:11" ht="12.75">
      <c r="A282" s="426" t="s">
        <v>632</v>
      </c>
      <c r="B282" s="427"/>
      <c r="C282" s="427"/>
      <c r="D282" s="427"/>
      <c r="E282" s="427"/>
      <c r="F282" s="381"/>
      <c r="G282" s="382"/>
      <c r="H282" s="406">
        <v>198</v>
      </c>
      <c r="I282" s="406"/>
      <c r="J282" s="428">
        <v>-5</v>
      </c>
      <c r="K282" s="429"/>
    </row>
    <row r="283" spans="1:11" ht="12.75">
      <c r="A283" s="426"/>
      <c r="B283" s="427"/>
      <c r="C283" s="427"/>
      <c r="D283" s="427"/>
      <c r="E283" s="427"/>
      <c r="F283" s="381"/>
      <c r="G283" s="382"/>
      <c r="H283" s="406"/>
      <c r="I283" s="406"/>
      <c r="J283" s="428"/>
      <c r="K283" s="429"/>
    </row>
    <row r="284" spans="1:11" ht="12.75">
      <c r="A284" s="422" t="s">
        <v>633</v>
      </c>
      <c r="B284" s="423"/>
      <c r="C284" s="423"/>
      <c r="D284" s="423"/>
      <c r="E284" s="423"/>
      <c r="F284" s="381"/>
      <c r="G284" s="382"/>
      <c r="H284" s="406"/>
      <c r="I284" s="406"/>
      <c r="J284" s="428"/>
      <c r="K284" s="429"/>
    </row>
    <row r="285" spans="1:11" ht="12.75">
      <c r="A285" s="426" t="s">
        <v>634</v>
      </c>
      <c r="B285" s="427"/>
      <c r="C285" s="427"/>
      <c r="D285" s="427"/>
      <c r="E285" s="427"/>
      <c r="F285" s="381"/>
      <c r="G285" s="382"/>
      <c r="H285" s="406">
        <v>248</v>
      </c>
      <c r="I285" s="406"/>
      <c r="J285" s="428">
        <v>-9.5</v>
      </c>
      <c r="K285" s="429"/>
    </row>
    <row r="286" spans="1:11" ht="12.75">
      <c r="A286" s="426" t="s">
        <v>635</v>
      </c>
      <c r="B286" s="427"/>
      <c r="C286" s="427"/>
      <c r="D286" s="427"/>
      <c r="E286" s="427"/>
      <c r="F286" s="381"/>
      <c r="G286" s="382"/>
      <c r="H286" s="406">
        <v>266</v>
      </c>
      <c r="I286" s="406"/>
      <c r="J286" s="428">
        <v>-7.5</v>
      </c>
      <c r="K286" s="429"/>
    </row>
    <row r="287" spans="1:11" ht="12.75">
      <c r="A287" s="426" t="s">
        <v>636</v>
      </c>
      <c r="B287" s="427"/>
      <c r="C287" s="427"/>
      <c r="D287" s="427"/>
      <c r="E287" s="427"/>
      <c r="F287" s="381"/>
      <c r="G287" s="382"/>
      <c r="H287" s="406">
        <v>225</v>
      </c>
      <c r="I287" s="406"/>
      <c r="J287" s="428">
        <v>-0.4</v>
      </c>
      <c r="K287" s="429"/>
    </row>
    <row r="288" spans="1:11" ht="12.75">
      <c r="A288" s="426" t="s">
        <v>637</v>
      </c>
      <c r="B288" s="427"/>
      <c r="C288" s="427"/>
      <c r="D288" s="427"/>
      <c r="E288" s="427"/>
      <c r="F288" s="381"/>
      <c r="G288" s="382"/>
      <c r="H288" s="406">
        <v>233</v>
      </c>
      <c r="I288" s="406"/>
      <c r="J288" s="428">
        <v>-4.3</v>
      </c>
      <c r="K288" s="429"/>
    </row>
    <row r="289" spans="1:11" ht="12.75">
      <c r="A289" s="426"/>
      <c r="B289" s="427"/>
      <c r="C289" s="427"/>
      <c r="D289" s="427"/>
      <c r="E289" s="427"/>
      <c r="F289" s="381"/>
      <c r="G289" s="382"/>
      <c r="H289" s="406"/>
      <c r="I289" s="406"/>
      <c r="J289" s="428"/>
      <c r="K289" s="429"/>
    </row>
    <row r="290" spans="1:11" ht="12.75">
      <c r="A290" s="422" t="s">
        <v>638</v>
      </c>
      <c r="B290" s="423"/>
      <c r="C290" s="423"/>
      <c r="D290" s="423"/>
      <c r="E290" s="423"/>
      <c r="F290" s="381"/>
      <c r="G290" s="382"/>
      <c r="H290" s="406"/>
      <c r="I290" s="406"/>
      <c r="J290" s="428"/>
      <c r="K290" s="429"/>
    </row>
    <row r="291" spans="1:11" ht="12.75">
      <c r="A291" s="426" t="s">
        <v>639</v>
      </c>
      <c r="B291" s="427"/>
      <c r="C291" s="427"/>
      <c r="D291" s="427"/>
      <c r="E291" s="427"/>
      <c r="F291" s="381"/>
      <c r="G291" s="382"/>
      <c r="H291" s="406">
        <v>172</v>
      </c>
      <c r="I291" s="406"/>
      <c r="J291" s="428">
        <v>-0.1</v>
      </c>
      <c r="K291" s="429"/>
    </row>
    <row r="292" spans="1:11" ht="12.75">
      <c r="A292" s="426" t="s">
        <v>640</v>
      </c>
      <c r="B292" s="427"/>
      <c r="C292" s="427"/>
      <c r="D292" s="427"/>
      <c r="E292" s="427"/>
      <c r="F292" s="381"/>
      <c r="G292" s="382"/>
      <c r="H292" s="406">
        <v>175</v>
      </c>
      <c r="I292" s="406"/>
      <c r="J292" s="428">
        <v>-0.4</v>
      </c>
      <c r="K292" s="429"/>
    </row>
    <row r="293" spans="1:11" ht="12.75">
      <c r="A293" s="426"/>
      <c r="B293" s="427"/>
      <c r="C293" s="427"/>
      <c r="D293" s="427"/>
      <c r="E293" s="427"/>
      <c r="F293" s="381"/>
      <c r="G293" s="382"/>
      <c r="H293" s="406"/>
      <c r="I293" s="406"/>
      <c r="J293" s="428"/>
      <c r="K293" s="429"/>
    </row>
    <row r="294" spans="1:11" ht="12.75">
      <c r="A294" s="422" t="s">
        <v>641</v>
      </c>
      <c r="B294" s="423"/>
      <c r="C294" s="423"/>
      <c r="D294" s="423"/>
      <c r="E294" s="423"/>
      <c r="F294" s="381"/>
      <c r="G294" s="382"/>
      <c r="H294" s="406"/>
      <c r="I294" s="406"/>
      <c r="J294" s="428"/>
      <c r="K294" s="429"/>
    </row>
    <row r="295" spans="1:11" ht="12.75">
      <c r="A295" s="426" t="s">
        <v>642</v>
      </c>
      <c r="B295" s="427"/>
      <c r="C295" s="427"/>
      <c r="D295" s="427"/>
      <c r="E295" s="427"/>
      <c r="F295" s="381"/>
      <c r="G295" s="382"/>
      <c r="H295" s="406">
        <v>229</v>
      </c>
      <c r="I295" s="406"/>
      <c r="J295" s="428">
        <v>-6.9</v>
      </c>
      <c r="K295" s="429"/>
    </row>
    <row r="296" spans="1:11" ht="12.75">
      <c r="A296" s="426" t="s">
        <v>643</v>
      </c>
      <c r="B296" s="427"/>
      <c r="C296" s="427"/>
      <c r="D296" s="427"/>
      <c r="E296" s="427"/>
      <c r="F296" s="381"/>
      <c r="G296" s="382"/>
      <c r="H296" s="406">
        <v>239</v>
      </c>
      <c r="I296" s="406"/>
      <c r="J296" s="428">
        <v>-7.3</v>
      </c>
      <c r="K296" s="429"/>
    </row>
    <row r="297" spans="1:11" ht="12.75">
      <c r="A297" s="426" t="s">
        <v>644</v>
      </c>
      <c r="B297" s="427"/>
      <c r="C297" s="427"/>
      <c r="D297" s="427"/>
      <c r="E297" s="427"/>
      <c r="F297" s="381"/>
      <c r="G297" s="382"/>
      <c r="H297" s="406">
        <v>248</v>
      </c>
      <c r="I297" s="406"/>
      <c r="J297" s="428">
        <v>-7.6</v>
      </c>
      <c r="K297" s="429"/>
    </row>
    <row r="298" spans="1:11" ht="12.75">
      <c r="A298" s="426" t="s">
        <v>645</v>
      </c>
      <c r="B298" s="427"/>
      <c r="C298" s="427"/>
      <c r="D298" s="427"/>
      <c r="E298" s="427"/>
      <c r="F298" s="381"/>
      <c r="G298" s="382"/>
      <c r="H298" s="406">
        <v>238</v>
      </c>
      <c r="I298" s="406"/>
      <c r="J298" s="428">
        <v>-6.6</v>
      </c>
      <c r="K298" s="429"/>
    </row>
    <row r="299" spans="1:11" ht="12.75">
      <c r="A299" s="426" t="s">
        <v>646</v>
      </c>
      <c r="B299" s="427"/>
      <c r="C299" s="427"/>
      <c r="D299" s="427"/>
      <c r="E299" s="427"/>
      <c r="F299" s="381"/>
      <c r="G299" s="382"/>
      <c r="H299" s="406">
        <v>228</v>
      </c>
      <c r="I299" s="406"/>
      <c r="J299" s="428">
        <v>-6.4</v>
      </c>
      <c r="K299" s="429"/>
    </row>
    <row r="300" spans="1:11" ht="12.75">
      <c r="A300" s="426" t="s">
        <v>647</v>
      </c>
      <c r="B300" s="427"/>
      <c r="C300" s="427"/>
      <c r="D300" s="427"/>
      <c r="E300" s="427"/>
      <c r="F300" s="381"/>
      <c r="G300" s="382"/>
      <c r="H300" s="406">
        <v>237</v>
      </c>
      <c r="I300" s="406"/>
      <c r="J300" s="428">
        <v>-7.3</v>
      </c>
      <c r="K300" s="429"/>
    </row>
    <row r="301" spans="1:11" ht="12.75">
      <c r="A301" s="426" t="s">
        <v>648</v>
      </c>
      <c r="B301" s="427"/>
      <c r="C301" s="427"/>
      <c r="D301" s="427"/>
      <c r="E301" s="427"/>
      <c r="F301" s="381"/>
      <c r="G301" s="382"/>
      <c r="H301" s="406">
        <v>227</v>
      </c>
      <c r="I301" s="406"/>
      <c r="J301" s="428">
        <v>-7.3</v>
      </c>
      <c r="K301" s="429"/>
    </row>
    <row r="302" spans="1:11" ht="12.75">
      <c r="A302" s="426"/>
      <c r="B302" s="427"/>
      <c r="C302" s="427"/>
      <c r="D302" s="427"/>
      <c r="E302" s="427"/>
      <c r="F302" s="381"/>
      <c r="G302" s="382"/>
      <c r="H302" s="406"/>
      <c r="I302" s="406"/>
      <c r="J302" s="428"/>
      <c r="K302" s="429"/>
    </row>
    <row r="303" spans="1:11" ht="12.75">
      <c r="A303" s="422" t="s">
        <v>649</v>
      </c>
      <c r="B303" s="423"/>
      <c r="C303" s="423"/>
      <c r="D303" s="423"/>
      <c r="E303" s="423"/>
      <c r="F303" s="381"/>
      <c r="G303" s="382"/>
      <c r="H303" s="406"/>
      <c r="I303" s="406"/>
      <c r="J303" s="428"/>
      <c r="K303" s="429"/>
    </row>
    <row r="304" spans="1:11" ht="12.75">
      <c r="A304" s="426" t="s">
        <v>650</v>
      </c>
      <c r="B304" s="427"/>
      <c r="C304" s="427"/>
      <c r="D304" s="427"/>
      <c r="E304" s="427"/>
      <c r="F304" s="381"/>
      <c r="G304" s="382"/>
      <c r="H304" s="406">
        <v>217</v>
      </c>
      <c r="I304" s="406"/>
      <c r="J304" s="428">
        <v>-3.5</v>
      </c>
      <c r="K304" s="429"/>
    </row>
    <row r="305" spans="1:11" ht="12.75">
      <c r="A305" s="426" t="s">
        <v>651</v>
      </c>
      <c r="B305" s="427"/>
      <c r="C305" s="427"/>
      <c r="D305" s="427"/>
      <c r="E305" s="427"/>
      <c r="F305" s="381"/>
      <c r="G305" s="382"/>
      <c r="H305" s="406">
        <v>210</v>
      </c>
      <c r="I305" s="406"/>
      <c r="J305" s="428">
        <v>-2.7</v>
      </c>
      <c r="K305" s="429"/>
    </row>
    <row r="306" spans="1:11" ht="12.75">
      <c r="A306" s="426"/>
      <c r="B306" s="427"/>
      <c r="C306" s="427"/>
      <c r="D306" s="427"/>
      <c r="E306" s="427"/>
      <c r="F306" s="381"/>
      <c r="G306" s="382"/>
      <c r="H306" s="406"/>
      <c r="I306" s="406"/>
      <c r="J306" s="428"/>
      <c r="K306" s="429"/>
    </row>
    <row r="307" spans="1:11" ht="12.75">
      <c r="A307" s="422" t="s">
        <v>652</v>
      </c>
      <c r="B307" s="423"/>
      <c r="C307" s="423"/>
      <c r="D307" s="423"/>
      <c r="E307" s="423"/>
      <c r="F307" s="381"/>
      <c r="G307" s="382"/>
      <c r="H307" s="406"/>
      <c r="I307" s="406"/>
      <c r="J307" s="428"/>
      <c r="K307" s="429"/>
    </row>
    <row r="308" spans="1:11" ht="12.75">
      <c r="A308" s="426" t="s">
        <v>653</v>
      </c>
      <c r="B308" s="427"/>
      <c r="C308" s="427"/>
      <c r="D308" s="427"/>
      <c r="E308" s="427"/>
      <c r="F308" s="381"/>
      <c r="G308" s="382"/>
      <c r="H308" s="406">
        <v>166</v>
      </c>
      <c r="I308" s="406"/>
      <c r="J308" s="428">
        <v>-0.2</v>
      </c>
      <c r="K308" s="429"/>
    </row>
    <row r="309" spans="1:11" ht="12.75">
      <c r="A309" s="426" t="s">
        <v>654</v>
      </c>
      <c r="B309" s="427"/>
      <c r="C309" s="427"/>
      <c r="D309" s="427"/>
      <c r="E309" s="427"/>
      <c r="F309" s="381"/>
      <c r="G309" s="382"/>
      <c r="H309" s="406">
        <v>179</v>
      </c>
      <c r="I309" s="406"/>
      <c r="J309" s="428">
        <v>0.4</v>
      </c>
      <c r="K309" s="429"/>
    </row>
    <row r="310" spans="1:11" ht="12.75">
      <c r="A310" s="426" t="s">
        <v>655</v>
      </c>
      <c r="B310" s="427"/>
      <c r="C310" s="427"/>
      <c r="D310" s="427"/>
      <c r="E310" s="427"/>
      <c r="F310" s="381"/>
      <c r="G310" s="382"/>
      <c r="H310" s="406">
        <v>166</v>
      </c>
      <c r="I310" s="406"/>
      <c r="J310" s="428">
        <v>-0.3</v>
      </c>
      <c r="K310" s="429"/>
    </row>
    <row r="311" spans="1:11" ht="12.75">
      <c r="A311" s="426" t="s">
        <v>656</v>
      </c>
      <c r="B311" s="427"/>
      <c r="C311" s="427"/>
      <c r="D311" s="427"/>
      <c r="E311" s="427"/>
      <c r="F311" s="381"/>
      <c r="G311" s="382"/>
      <c r="H311" s="406">
        <v>169</v>
      </c>
      <c r="I311" s="406"/>
      <c r="J311" s="428">
        <v>0.3</v>
      </c>
      <c r="K311" s="429"/>
    </row>
    <row r="312" spans="1:11" ht="12.75">
      <c r="A312" s="426"/>
      <c r="B312" s="427"/>
      <c r="C312" s="427"/>
      <c r="D312" s="427"/>
      <c r="E312" s="427"/>
      <c r="F312" s="381"/>
      <c r="G312" s="382"/>
      <c r="H312" s="406"/>
      <c r="I312" s="406"/>
      <c r="J312" s="428"/>
      <c r="K312" s="429"/>
    </row>
    <row r="313" spans="1:11" ht="12.75">
      <c r="A313" s="422" t="s">
        <v>657</v>
      </c>
      <c r="B313" s="423"/>
      <c r="C313" s="423"/>
      <c r="D313" s="423"/>
      <c r="E313" s="423"/>
      <c r="F313" s="381"/>
      <c r="G313" s="382"/>
      <c r="H313" s="406"/>
      <c r="I313" s="406"/>
      <c r="J313" s="428"/>
      <c r="K313" s="429"/>
    </row>
    <row r="314" spans="1:11" ht="12.75">
      <c r="A314" s="426" t="s">
        <v>658</v>
      </c>
      <c r="B314" s="427"/>
      <c r="C314" s="427"/>
      <c r="D314" s="427"/>
      <c r="E314" s="427"/>
      <c r="F314" s="381"/>
      <c r="G314" s="382"/>
      <c r="H314" s="406">
        <v>202</v>
      </c>
      <c r="I314" s="406"/>
      <c r="J314" s="428">
        <v>-4.2</v>
      </c>
      <c r="K314" s="429"/>
    </row>
    <row r="315" spans="1:11" ht="12.75">
      <c r="A315" s="426"/>
      <c r="B315" s="427"/>
      <c r="C315" s="427"/>
      <c r="D315" s="427"/>
      <c r="E315" s="427"/>
      <c r="F315" s="381"/>
      <c r="G315" s="382"/>
      <c r="H315" s="406"/>
      <c r="I315" s="406"/>
      <c r="J315" s="428"/>
      <c r="K315" s="429"/>
    </row>
    <row r="316" spans="1:11" ht="12.75">
      <c r="A316" s="422" t="s">
        <v>659</v>
      </c>
      <c r="B316" s="423"/>
      <c r="C316" s="423"/>
      <c r="D316" s="423"/>
      <c r="E316" s="423"/>
      <c r="F316" s="381"/>
      <c r="G316" s="382"/>
      <c r="H316" s="406"/>
      <c r="I316" s="406"/>
      <c r="J316" s="428"/>
      <c r="K316" s="429"/>
    </row>
    <row r="317" spans="1:11" ht="12.75">
      <c r="A317" s="426" t="s">
        <v>660</v>
      </c>
      <c r="B317" s="427"/>
      <c r="C317" s="427"/>
      <c r="D317" s="427"/>
      <c r="E317" s="427"/>
      <c r="F317" s="381"/>
      <c r="G317" s="382"/>
      <c r="H317" s="406">
        <v>222</v>
      </c>
      <c r="I317" s="406"/>
      <c r="J317" s="428">
        <v>-6.3</v>
      </c>
      <c r="K317" s="429"/>
    </row>
    <row r="318" spans="1:11" ht="12.75">
      <c r="A318" s="426" t="s">
        <v>661</v>
      </c>
      <c r="B318" s="427"/>
      <c r="C318" s="427"/>
      <c r="D318" s="427"/>
      <c r="E318" s="427"/>
      <c r="F318" s="381"/>
      <c r="G318" s="382"/>
      <c r="H318" s="406">
        <v>218</v>
      </c>
      <c r="I318" s="406"/>
      <c r="J318" s="428">
        <v>-5.7</v>
      </c>
      <c r="K318" s="429"/>
    </row>
    <row r="319" spans="1:11" ht="12.75">
      <c r="A319" s="426" t="s">
        <v>662</v>
      </c>
      <c r="B319" s="427"/>
      <c r="C319" s="427"/>
      <c r="D319" s="427"/>
      <c r="E319" s="427"/>
      <c r="F319" s="381"/>
      <c r="G319" s="382"/>
      <c r="H319" s="406">
        <v>217</v>
      </c>
      <c r="I319" s="406"/>
      <c r="J319" s="428">
        <v>-6.2</v>
      </c>
      <c r="K319" s="429"/>
    </row>
    <row r="320" spans="1:11" ht="12.75">
      <c r="A320" s="426"/>
      <c r="B320" s="427"/>
      <c r="C320" s="427"/>
      <c r="D320" s="427"/>
      <c r="E320" s="427"/>
      <c r="F320" s="381"/>
      <c r="G320" s="382"/>
      <c r="H320" s="406"/>
      <c r="I320" s="406"/>
      <c r="J320" s="428"/>
      <c r="K320" s="429"/>
    </row>
    <row r="321" spans="1:11" ht="12.75">
      <c r="A321" s="422" t="s">
        <v>663</v>
      </c>
      <c r="B321" s="423"/>
      <c r="C321" s="423"/>
      <c r="D321" s="423"/>
      <c r="E321" s="423"/>
      <c r="F321" s="381"/>
      <c r="G321" s="382"/>
      <c r="H321" s="406"/>
      <c r="I321" s="406"/>
      <c r="J321" s="428"/>
      <c r="K321" s="429"/>
    </row>
    <row r="322" spans="1:11" ht="12.75">
      <c r="A322" s="426" t="s">
        <v>664</v>
      </c>
      <c r="B322" s="427"/>
      <c r="C322" s="427"/>
      <c r="D322" s="427"/>
      <c r="E322" s="427"/>
      <c r="F322" s="381"/>
      <c r="G322" s="382"/>
      <c r="H322" s="406">
        <v>252</v>
      </c>
      <c r="I322" s="406"/>
      <c r="J322" s="428">
        <v>-9.9</v>
      </c>
      <c r="K322" s="429"/>
    </row>
    <row r="323" spans="1:11" ht="12.75">
      <c r="A323" s="426" t="s">
        <v>665</v>
      </c>
      <c r="B323" s="427"/>
      <c r="C323" s="427"/>
      <c r="D323" s="427"/>
      <c r="E323" s="427"/>
      <c r="F323" s="381"/>
      <c r="G323" s="382"/>
      <c r="H323" s="406">
        <v>240</v>
      </c>
      <c r="I323" s="406"/>
      <c r="J323" s="428">
        <v>-9.6</v>
      </c>
      <c r="K323" s="429"/>
    </row>
    <row r="324" spans="1:11" ht="12.75">
      <c r="A324" s="426" t="s">
        <v>666</v>
      </c>
      <c r="B324" s="427"/>
      <c r="C324" s="427"/>
      <c r="D324" s="427"/>
      <c r="E324" s="427"/>
      <c r="F324" s="381"/>
      <c r="G324" s="382"/>
      <c r="H324" s="406">
        <v>244</v>
      </c>
      <c r="I324" s="406"/>
      <c r="J324" s="428">
        <v>-9.2</v>
      </c>
      <c r="K324" s="429"/>
    </row>
    <row r="325" spans="1:11" ht="12.75">
      <c r="A325" s="426" t="s">
        <v>667</v>
      </c>
      <c r="B325" s="427"/>
      <c r="C325" s="427"/>
      <c r="D325" s="427"/>
      <c r="E325" s="427"/>
      <c r="F325" s="381"/>
      <c r="G325" s="382"/>
      <c r="H325" s="406">
        <v>234</v>
      </c>
      <c r="I325" s="406"/>
      <c r="J325" s="428">
        <v>-8.8</v>
      </c>
      <c r="K325" s="429"/>
    </row>
    <row r="326" spans="1:11" ht="12.75">
      <c r="A326" s="426" t="s">
        <v>668</v>
      </c>
      <c r="B326" s="427"/>
      <c r="C326" s="427"/>
      <c r="D326" s="427"/>
      <c r="E326" s="427"/>
      <c r="F326" s="381"/>
      <c r="G326" s="382"/>
      <c r="H326" s="406">
        <v>247</v>
      </c>
      <c r="I326" s="406"/>
      <c r="J326" s="428">
        <v>-9.8</v>
      </c>
      <c r="K326" s="429"/>
    </row>
    <row r="327" spans="1:11" ht="12.75">
      <c r="A327" s="426"/>
      <c r="B327" s="427"/>
      <c r="C327" s="427"/>
      <c r="D327" s="427"/>
      <c r="E327" s="427"/>
      <c r="F327" s="381"/>
      <c r="G327" s="382"/>
      <c r="H327" s="406"/>
      <c r="I327" s="406"/>
      <c r="J327" s="428"/>
      <c r="K327" s="429"/>
    </row>
    <row r="328" spans="1:11" ht="12.75">
      <c r="A328" s="422" t="s">
        <v>669</v>
      </c>
      <c r="B328" s="423"/>
      <c r="C328" s="423"/>
      <c r="D328" s="423"/>
      <c r="E328" s="423"/>
      <c r="F328" s="381"/>
      <c r="G328" s="382"/>
      <c r="H328" s="406"/>
      <c r="I328" s="406"/>
      <c r="J328" s="428"/>
      <c r="K328" s="429"/>
    </row>
    <row r="329" spans="1:11" ht="12.75">
      <c r="A329" s="426" t="s">
        <v>670</v>
      </c>
      <c r="B329" s="427"/>
      <c r="C329" s="427"/>
      <c r="D329" s="427"/>
      <c r="E329" s="427"/>
      <c r="F329" s="381"/>
      <c r="G329" s="382"/>
      <c r="H329" s="406">
        <v>226</v>
      </c>
      <c r="I329" s="406"/>
      <c r="J329" s="428">
        <v>-16.6</v>
      </c>
      <c r="K329" s="429"/>
    </row>
    <row r="330" spans="1:11" ht="12.75">
      <c r="A330" s="426"/>
      <c r="B330" s="427"/>
      <c r="C330" s="427"/>
      <c r="D330" s="427"/>
      <c r="E330" s="427"/>
      <c r="F330" s="381"/>
      <c r="G330" s="382"/>
      <c r="H330" s="406"/>
      <c r="I330" s="406"/>
      <c r="J330" s="428"/>
      <c r="K330" s="429"/>
    </row>
    <row r="331" spans="1:11" ht="12.75">
      <c r="A331" s="422" t="s">
        <v>671</v>
      </c>
      <c r="B331" s="423"/>
      <c r="C331" s="423"/>
      <c r="D331" s="423"/>
      <c r="E331" s="423"/>
      <c r="F331" s="381"/>
      <c r="G331" s="382"/>
      <c r="H331" s="406"/>
      <c r="I331" s="406"/>
      <c r="J331" s="428"/>
      <c r="K331" s="429"/>
    </row>
    <row r="332" spans="1:11" ht="12.75">
      <c r="A332" s="426" t="s">
        <v>672</v>
      </c>
      <c r="B332" s="427"/>
      <c r="C332" s="427"/>
      <c r="D332" s="427"/>
      <c r="E332" s="427"/>
      <c r="F332" s="381"/>
      <c r="G332" s="382"/>
      <c r="H332" s="406">
        <v>207</v>
      </c>
      <c r="I332" s="406"/>
      <c r="J332" s="428">
        <v>-3.8</v>
      </c>
      <c r="K332" s="429"/>
    </row>
    <row r="333" spans="1:11" ht="12.75">
      <c r="A333" s="426"/>
      <c r="B333" s="427"/>
      <c r="C333" s="427"/>
      <c r="D333" s="427"/>
      <c r="E333" s="427"/>
      <c r="F333" s="381"/>
      <c r="G333" s="382"/>
      <c r="H333" s="406"/>
      <c r="I333" s="406"/>
      <c r="J333" s="428"/>
      <c r="K333" s="429"/>
    </row>
    <row r="334" spans="1:11" ht="12.75">
      <c r="A334" s="422" t="s">
        <v>673</v>
      </c>
      <c r="B334" s="423"/>
      <c r="C334" s="423"/>
      <c r="D334" s="423"/>
      <c r="E334" s="423"/>
      <c r="F334" s="381"/>
      <c r="G334" s="382"/>
      <c r="H334" s="406"/>
      <c r="I334" s="406"/>
      <c r="J334" s="428"/>
      <c r="K334" s="429"/>
    </row>
    <row r="335" spans="1:11" ht="12.75">
      <c r="A335" s="426" t="s">
        <v>674</v>
      </c>
      <c r="B335" s="427"/>
      <c r="C335" s="427"/>
      <c r="D335" s="427"/>
      <c r="E335" s="427"/>
      <c r="F335" s="381"/>
      <c r="G335" s="382"/>
      <c r="H335" s="406">
        <v>365</v>
      </c>
      <c r="I335" s="406"/>
      <c r="J335" s="428">
        <v>-8.3</v>
      </c>
      <c r="K335" s="429"/>
    </row>
    <row r="336" spans="1:11" ht="12.75">
      <c r="A336" s="426" t="s">
        <v>675</v>
      </c>
      <c r="B336" s="427"/>
      <c r="C336" s="427"/>
      <c r="D336" s="427"/>
      <c r="E336" s="427"/>
      <c r="F336" s="381"/>
      <c r="G336" s="382"/>
      <c r="H336" s="406">
        <v>283</v>
      </c>
      <c r="I336" s="406"/>
      <c r="J336" s="428">
        <v>-11.6</v>
      </c>
      <c r="K336" s="429"/>
    </row>
    <row r="337" spans="1:11" ht="12.75">
      <c r="A337" s="426" t="s">
        <v>676</v>
      </c>
      <c r="B337" s="427"/>
      <c r="C337" s="427"/>
      <c r="D337" s="427"/>
      <c r="E337" s="427"/>
      <c r="F337" s="381"/>
      <c r="G337" s="382"/>
      <c r="H337" s="406">
        <v>285</v>
      </c>
      <c r="I337" s="406"/>
      <c r="J337" s="428">
        <v>-11</v>
      </c>
      <c r="K337" s="429"/>
    </row>
    <row r="338" spans="1:11" ht="12.75">
      <c r="A338" s="426" t="s">
        <v>677</v>
      </c>
      <c r="B338" s="427"/>
      <c r="C338" s="427"/>
      <c r="D338" s="427"/>
      <c r="E338" s="427"/>
      <c r="F338" s="381"/>
      <c r="G338" s="382"/>
      <c r="H338" s="406">
        <v>257</v>
      </c>
      <c r="I338" s="406"/>
      <c r="J338" s="428">
        <v>-9.7</v>
      </c>
      <c r="K338" s="429"/>
    </row>
    <row r="339" spans="1:11" ht="12.75">
      <c r="A339" s="426" t="s">
        <v>678</v>
      </c>
      <c r="B339" s="427"/>
      <c r="C339" s="427"/>
      <c r="D339" s="427"/>
      <c r="E339" s="427"/>
      <c r="F339" s="381"/>
      <c r="G339" s="382"/>
      <c r="H339" s="406">
        <v>229</v>
      </c>
      <c r="I339" s="406"/>
      <c r="J339" s="428">
        <v>-8.4</v>
      </c>
      <c r="K339" s="429"/>
    </row>
    <row r="340" spans="1:11" ht="12.75">
      <c r="A340" s="426" t="s">
        <v>679</v>
      </c>
      <c r="B340" s="427"/>
      <c r="C340" s="427"/>
      <c r="D340" s="427"/>
      <c r="E340" s="427"/>
      <c r="F340" s="381"/>
      <c r="G340" s="382"/>
      <c r="H340" s="406">
        <v>220</v>
      </c>
      <c r="I340" s="406"/>
      <c r="J340" s="428">
        <v>-7.5</v>
      </c>
      <c r="K340" s="429"/>
    </row>
    <row r="341" spans="1:11" ht="12.75">
      <c r="A341" s="426" t="s">
        <v>680</v>
      </c>
      <c r="B341" s="427"/>
      <c r="C341" s="427"/>
      <c r="D341" s="427"/>
      <c r="E341" s="427"/>
      <c r="F341" s="381"/>
      <c r="G341" s="382"/>
      <c r="H341" s="406">
        <v>284</v>
      </c>
      <c r="I341" s="406"/>
      <c r="J341" s="428">
        <v>-13</v>
      </c>
      <c r="K341" s="429"/>
    </row>
    <row r="342" spans="1:11" ht="12.75">
      <c r="A342" s="426" t="s">
        <v>681</v>
      </c>
      <c r="B342" s="427"/>
      <c r="C342" s="427"/>
      <c r="D342" s="427"/>
      <c r="E342" s="427"/>
      <c r="F342" s="387">
        <v>-41</v>
      </c>
      <c r="G342" s="388"/>
      <c r="H342" s="406">
        <v>248</v>
      </c>
      <c r="I342" s="406"/>
      <c r="J342" s="428">
        <v>-8.2</v>
      </c>
      <c r="K342" s="429"/>
    </row>
    <row r="343" spans="1:11" ht="12.75">
      <c r="A343" s="426"/>
      <c r="B343" s="427"/>
      <c r="C343" s="427"/>
      <c r="D343" s="427"/>
      <c r="E343" s="427"/>
      <c r="F343" s="381"/>
      <c r="G343" s="382"/>
      <c r="H343" s="406"/>
      <c r="I343" s="406"/>
      <c r="J343" s="428"/>
      <c r="K343" s="429"/>
    </row>
    <row r="344" spans="1:11" ht="12.75">
      <c r="A344" s="422" t="s">
        <v>682</v>
      </c>
      <c r="B344" s="423"/>
      <c r="C344" s="423"/>
      <c r="D344" s="423"/>
      <c r="E344" s="423"/>
      <c r="F344" s="381"/>
      <c r="G344" s="382"/>
      <c r="H344" s="406"/>
      <c r="I344" s="406"/>
      <c r="J344" s="428"/>
      <c r="K344" s="429"/>
    </row>
    <row r="345" spans="1:11" ht="12.75">
      <c r="A345" s="426" t="s">
        <v>683</v>
      </c>
      <c r="B345" s="427"/>
      <c r="C345" s="427"/>
      <c r="D345" s="427"/>
      <c r="E345" s="427"/>
      <c r="F345" s="381"/>
      <c r="G345" s="382"/>
      <c r="H345" s="406">
        <v>230</v>
      </c>
      <c r="I345" s="406"/>
      <c r="J345" s="428">
        <v>-6.3</v>
      </c>
      <c r="K345" s="429"/>
    </row>
    <row r="346" spans="1:11" ht="12.75">
      <c r="A346" s="426" t="s">
        <v>684</v>
      </c>
      <c r="B346" s="427"/>
      <c r="C346" s="427"/>
      <c r="D346" s="427"/>
      <c r="E346" s="427"/>
      <c r="F346" s="381"/>
      <c r="G346" s="382"/>
      <c r="H346" s="406">
        <v>223</v>
      </c>
      <c r="I346" s="406"/>
      <c r="J346" s="428">
        <v>-6</v>
      </c>
      <c r="K346" s="429"/>
    </row>
    <row r="347" spans="1:11" ht="12.75">
      <c r="A347" s="426" t="s">
        <v>685</v>
      </c>
      <c r="B347" s="427"/>
      <c r="C347" s="427"/>
      <c r="D347" s="427"/>
      <c r="E347" s="427"/>
      <c r="F347" s="381"/>
      <c r="G347" s="382"/>
      <c r="H347" s="406">
        <v>219</v>
      </c>
      <c r="I347" s="406"/>
      <c r="J347" s="428">
        <v>-6.2</v>
      </c>
      <c r="K347" s="429"/>
    </row>
    <row r="348" spans="1:11" ht="12.75">
      <c r="A348" s="426"/>
      <c r="B348" s="427"/>
      <c r="C348" s="427"/>
      <c r="D348" s="427"/>
      <c r="E348" s="427"/>
      <c r="F348" s="381"/>
      <c r="G348" s="382"/>
      <c r="H348" s="406"/>
      <c r="I348" s="406"/>
      <c r="J348" s="428"/>
      <c r="K348" s="429"/>
    </row>
    <row r="349" spans="1:11" ht="12.75">
      <c r="A349" s="422" t="s">
        <v>686</v>
      </c>
      <c r="B349" s="423"/>
      <c r="C349" s="423"/>
      <c r="D349" s="423"/>
      <c r="E349" s="423"/>
      <c r="F349" s="381"/>
      <c r="G349" s="382"/>
      <c r="H349" s="406"/>
      <c r="I349" s="406"/>
      <c r="J349" s="428"/>
      <c r="K349" s="429"/>
    </row>
    <row r="350" spans="1:11" ht="12.75">
      <c r="A350" s="426" t="s">
        <v>687</v>
      </c>
      <c r="B350" s="427"/>
      <c r="C350" s="427"/>
      <c r="D350" s="427"/>
      <c r="E350" s="427"/>
      <c r="F350" s="381"/>
      <c r="G350" s="382"/>
      <c r="H350" s="406">
        <v>213</v>
      </c>
      <c r="I350" s="406"/>
      <c r="J350" s="428">
        <v>-5.6</v>
      </c>
      <c r="K350" s="429"/>
    </row>
    <row r="351" spans="1:11" ht="12.75">
      <c r="A351" s="426" t="s">
        <v>688</v>
      </c>
      <c r="B351" s="427"/>
      <c r="C351" s="427"/>
      <c r="D351" s="427"/>
      <c r="E351" s="427"/>
      <c r="F351" s="381"/>
      <c r="G351" s="382"/>
      <c r="H351" s="406">
        <v>213</v>
      </c>
      <c r="I351" s="406"/>
      <c r="J351" s="428">
        <v>-5.7</v>
      </c>
      <c r="K351" s="429"/>
    </row>
    <row r="352" spans="1:11" ht="12.75">
      <c r="A352" s="426"/>
      <c r="B352" s="427"/>
      <c r="C352" s="427"/>
      <c r="D352" s="427"/>
      <c r="E352" s="427"/>
      <c r="F352" s="381"/>
      <c r="G352" s="382"/>
      <c r="H352" s="406"/>
      <c r="I352" s="406"/>
      <c r="J352" s="428"/>
      <c r="K352" s="429"/>
    </row>
    <row r="353" spans="1:11" ht="12.75">
      <c r="A353" s="422" t="s">
        <v>689</v>
      </c>
      <c r="B353" s="423"/>
      <c r="C353" s="423"/>
      <c r="D353" s="423"/>
      <c r="E353" s="423"/>
      <c r="F353" s="381"/>
      <c r="G353" s="382"/>
      <c r="H353" s="406"/>
      <c r="I353" s="406"/>
      <c r="J353" s="428"/>
      <c r="K353" s="429"/>
    </row>
    <row r="354" spans="1:11" ht="12.75">
      <c r="A354" s="426" t="s">
        <v>690</v>
      </c>
      <c r="B354" s="427"/>
      <c r="C354" s="427"/>
      <c r="D354" s="427"/>
      <c r="E354" s="427"/>
      <c r="F354" s="381"/>
      <c r="G354" s="382"/>
      <c r="H354" s="406">
        <v>221</v>
      </c>
      <c r="I354" s="406"/>
      <c r="J354" s="428">
        <v>-11.2</v>
      </c>
      <c r="K354" s="429"/>
    </row>
    <row r="355" spans="1:11" ht="12.75">
      <c r="A355" s="426" t="s">
        <v>691</v>
      </c>
      <c r="B355" s="427"/>
      <c r="C355" s="427"/>
      <c r="D355" s="427"/>
      <c r="E355" s="427"/>
      <c r="F355" s="381"/>
      <c r="G355" s="382"/>
      <c r="H355" s="406">
        <v>222</v>
      </c>
      <c r="I355" s="406"/>
      <c r="J355" s="428">
        <v>-12.3</v>
      </c>
      <c r="K355" s="429"/>
    </row>
    <row r="356" spans="1:11" ht="12.75">
      <c r="A356" s="426" t="s">
        <v>692</v>
      </c>
      <c r="B356" s="427"/>
      <c r="C356" s="427"/>
      <c r="D356" s="427"/>
      <c r="E356" s="427"/>
      <c r="F356" s="381"/>
      <c r="G356" s="382"/>
      <c r="H356" s="406">
        <v>278</v>
      </c>
      <c r="I356" s="406"/>
      <c r="J356" s="428">
        <v>-10</v>
      </c>
      <c r="K356" s="429"/>
    </row>
    <row r="357" spans="1:11" ht="12.75">
      <c r="A357" s="426" t="s">
        <v>693</v>
      </c>
      <c r="B357" s="427"/>
      <c r="C357" s="427"/>
      <c r="D357" s="427"/>
      <c r="E357" s="427"/>
      <c r="F357" s="381"/>
      <c r="G357" s="382"/>
      <c r="H357" s="406">
        <v>205</v>
      </c>
      <c r="I357" s="406"/>
      <c r="J357" s="428">
        <v>-10.1</v>
      </c>
      <c r="K357" s="429"/>
    </row>
    <row r="358" spans="1:11" ht="12.75">
      <c r="A358" s="426" t="s">
        <v>694</v>
      </c>
      <c r="B358" s="427"/>
      <c r="C358" s="427"/>
      <c r="D358" s="427"/>
      <c r="E358" s="427"/>
      <c r="F358" s="381"/>
      <c r="G358" s="382"/>
      <c r="H358" s="406">
        <v>280</v>
      </c>
      <c r="I358" s="406"/>
      <c r="J358" s="428">
        <v>-7.8</v>
      </c>
      <c r="K358" s="429"/>
    </row>
    <row r="359" spans="1:11" ht="12.75">
      <c r="A359" s="426"/>
      <c r="B359" s="427"/>
      <c r="C359" s="427"/>
      <c r="D359" s="427"/>
      <c r="E359" s="427"/>
      <c r="F359" s="381"/>
      <c r="G359" s="382"/>
      <c r="H359" s="406"/>
      <c r="I359" s="406"/>
      <c r="J359" s="428"/>
      <c r="K359" s="429"/>
    </row>
    <row r="360" spans="1:11" ht="12.75">
      <c r="A360" s="422" t="s">
        <v>695</v>
      </c>
      <c r="B360" s="423"/>
      <c r="C360" s="423"/>
      <c r="D360" s="423"/>
      <c r="E360" s="423"/>
      <c r="F360" s="381"/>
      <c r="G360" s="382"/>
      <c r="H360" s="406"/>
      <c r="I360" s="406"/>
      <c r="J360" s="428"/>
      <c r="K360" s="429"/>
    </row>
    <row r="361" spans="1:11" ht="12.75">
      <c r="A361" s="426" t="s">
        <v>696</v>
      </c>
      <c r="B361" s="427"/>
      <c r="C361" s="427"/>
      <c r="D361" s="427"/>
      <c r="E361" s="427"/>
      <c r="F361" s="381"/>
      <c r="G361" s="382"/>
      <c r="H361" s="406">
        <v>218</v>
      </c>
      <c r="I361" s="406"/>
      <c r="J361" s="428">
        <v>-7.9</v>
      </c>
      <c r="K361" s="429"/>
    </row>
    <row r="362" spans="1:11" ht="12.75">
      <c r="A362" s="426" t="s">
        <v>697</v>
      </c>
      <c r="B362" s="427"/>
      <c r="C362" s="427"/>
      <c r="D362" s="427"/>
      <c r="E362" s="427"/>
      <c r="F362" s="381"/>
      <c r="G362" s="382"/>
      <c r="H362" s="406">
        <v>218</v>
      </c>
      <c r="I362" s="406"/>
      <c r="J362" s="428">
        <v>-7.3</v>
      </c>
      <c r="K362" s="429"/>
    </row>
    <row r="363" spans="1:11" ht="12.75">
      <c r="A363" s="426"/>
      <c r="B363" s="427"/>
      <c r="C363" s="427"/>
      <c r="D363" s="427"/>
      <c r="E363" s="427"/>
      <c r="F363" s="381"/>
      <c r="G363" s="382"/>
      <c r="H363" s="406"/>
      <c r="I363" s="406"/>
      <c r="J363" s="428"/>
      <c r="K363" s="429"/>
    </row>
    <row r="364" spans="1:11" ht="12.75">
      <c r="A364" s="422" t="s">
        <v>698</v>
      </c>
      <c r="B364" s="423"/>
      <c r="C364" s="423"/>
      <c r="D364" s="423"/>
      <c r="E364" s="423"/>
      <c r="F364" s="381"/>
      <c r="G364" s="382"/>
      <c r="H364" s="406"/>
      <c r="I364" s="406"/>
      <c r="J364" s="428"/>
      <c r="K364" s="429"/>
    </row>
    <row r="365" spans="1:11" ht="12.75">
      <c r="A365" s="426" t="s">
        <v>699</v>
      </c>
      <c r="B365" s="427"/>
      <c r="C365" s="427"/>
      <c r="D365" s="427"/>
      <c r="E365" s="427"/>
      <c r="F365" s="381"/>
      <c r="G365" s="382"/>
      <c r="H365" s="406">
        <v>164</v>
      </c>
      <c r="I365" s="406"/>
      <c r="J365" s="428">
        <v>0.4</v>
      </c>
      <c r="K365" s="429"/>
    </row>
    <row r="366" spans="1:11" ht="12.75">
      <c r="A366" s="426"/>
      <c r="B366" s="427"/>
      <c r="C366" s="427"/>
      <c r="D366" s="427"/>
      <c r="E366" s="427"/>
      <c r="F366" s="381"/>
      <c r="G366" s="382"/>
      <c r="H366" s="406"/>
      <c r="I366" s="406"/>
      <c r="J366" s="428"/>
      <c r="K366" s="429"/>
    </row>
    <row r="367" spans="1:11" ht="12.75">
      <c r="A367" s="422" t="s">
        <v>700</v>
      </c>
      <c r="B367" s="423"/>
      <c r="C367" s="423"/>
      <c r="D367" s="423"/>
      <c r="E367" s="423"/>
      <c r="F367" s="381"/>
      <c r="G367" s="382"/>
      <c r="H367" s="406"/>
      <c r="I367" s="406"/>
      <c r="J367" s="428"/>
      <c r="K367" s="429"/>
    </row>
    <row r="368" spans="1:11" ht="12.75">
      <c r="A368" s="426" t="s">
        <v>701</v>
      </c>
      <c r="B368" s="427"/>
      <c r="C368" s="427"/>
      <c r="D368" s="427"/>
      <c r="E368" s="427"/>
      <c r="F368" s="381"/>
      <c r="G368" s="382"/>
      <c r="H368" s="406">
        <v>267</v>
      </c>
      <c r="I368" s="406"/>
      <c r="J368" s="428">
        <v>-16.6</v>
      </c>
      <c r="K368" s="429"/>
    </row>
    <row r="369" spans="1:11" ht="12.75">
      <c r="A369" s="426" t="s">
        <v>702</v>
      </c>
      <c r="B369" s="427"/>
      <c r="C369" s="427"/>
      <c r="D369" s="427"/>
      <c r="E369" s="427"/>
      <c r="F369" s="381"/>
      <c r="G369" s="382"/>
      <c r="H369" s="406">
        <v>267</v>
      </c>
      <c r="I369" s="406"/>
      <c r="J369" s="428">
        <v>-15.6</v>
      </c>
      <c r="K369" s="429"/>
    </row>
    <row r="370" spans="1:11" ht="12.75">
      <c r="A370" s="426" t="s">
        <v>703</v>
      </c>
      <c r="B370" s="427"/>
      <c r="C370" s="427"/>
      <c r="D370" s="427"/>
      <c r="E370" s="427"/>
      <c r="F370" s="381"/>
      <c r="G370" s="382"/>
      <c r="H370" s="406">
        <v>238</v>
      </c>
      <c r="I370" s="406"/>
      <c r="J370" s="428">
        <v>-12.4</v>
      </c>
      <c r="K370" s="429"/>
    </row>
    <row r="371" spans="1:11" ht="12.75">
      <c r="A371" s="426"/>
      <c r="B371" s="427"/>
      <c r="C371" s="427"/>
      <c r="D371" s="427"/>
      <c r="E371" s="427"/>
      <c r="F371" s="381"/>
      <c r="G371" s="382"/>
      <c r="H371" s="406"/>
      <c r="I371" s="406"/>
      <c r="J371" s="428"/>
      <c r="K371" s="429"/>
    </row>
    <row r="372" spans="1:11" ht="12.75">
      <c r="A372" s="422" t="s">
        <v>704</v>
      </c>
      <c r="B372" s="423"/>
      <c r="C372" s="423"/>
      <c r="D372" s="423"/>
      <c r="E372" s="423"/>
      <c r="F372" s="381"/>
      <c r="G372" s="382"/>
      <c r="H372" s="406"/>
      <c r="I372" s="406"/>
      <c r="J372" s="428"/>
      <c r="K372" s="429"/>
    </row>
    <row r="373" spans="1:11" ht="12.75">
      <c r="A373" s="426" t="s">
        <v>705</v>
      </c>
      <c r="B373" s="427"/>
      <c r="C373" s="427"/>
      <c r="D373" s="427"/>
      <c r="E373" s="427"/>
      <c r="F373" s="381"/>
      <c r="G373" s="382"/>
      <c r="H373" s="406">
        <v>211</v>
      </c>
      <c r="I373" s="406"/>
      <c r="J373" s="428">
        <v>-5.1</v>
      </c>
      <c r="K373" s="429"/>
    </row>
    <row r="374" spans="1:11" ht="12.75">
      <c r="A374" s="426" t="s">
        <v>706</v>
      </c>
      <c r="B374" s="427"/>
      <c r="C374" s="427"/>
      <c r="D374" s="427"/>
      <c r="E374" s="427"/>
      <c r="F374" s="381"/>
      <c r="G374" s="382"/>
      <c r="H374" s="406">
        <v>217</v>
      </c>
      <c r="I374" s="406"/>
      <c r="J374" s="428">
        <v>-5.4</v>
      </c>
      <c r="K374" s="429"/>
    </row>
    <row r="375" spans="1:11" ht="12.75">
      <c r="A375" s="426"/>
      <c r="B375" s="427"/>
      <c r="C375" s="427"/>
      <c r="D375" s="427"/>
      <c r="E375" s="427"/>
      <c r="F375" s="381"/>
      <c r="G375" s="382"/>
      <c r="H375" s="406"/>
      <c r="I375" s="406"/>
      <c r="J375" s="428"/>
      <c r="K375" s="429"/>
    </row>
    <row r="376" spans="1:11" ht="12.75">
      <c r="A376" s="422" t="s">
        <v>707</v>
      </c>
      <c r="B376" s="423"/>
      <c r="C376" s="423"/>
      <c r="D376" s="423"/>
      <c r="E376" s="423"/>
      <c r="F376" s="381"/>
      <c r="G376" s="382"/>
      <c r="H376" s="406"/>
      <c r="I376" s="406"/>
      <c r="J376" s="428"/>
      <c r="K376" s="429"/>
    </row>
    <row r="377" spans="1:11" ht="12.75">
      <c r="A377" s="426" t="s">
        <v>708</v>
      </c>
      <c r="B377" s="427"/>
      <c r="C377" s="427"/>
      <c r="D377" s="427"/>
      <c r="E377" s="427"/>
      <c r="F377" s="381"/>
      <c r="G377" s="382"/>
      <c r="H377" s="406">
        <v>272</v>
      </c>
      <c r="I377" s="406"/>
      <c r="J377" s="428">
        <v>-25.2</v>
      </c>
      <c r="K377" s="429"/>
    </row>
    <row r="378" spans="1:11" ht="12.75">
      <c r="A378" s="426" t="s">
        <v>709</v>
      </c>
      <c r="B378" s="427"/>
      <c r="C378" s="427"/>
      <c r="D378" s="427"/>
      <c r="E378" s="427"/>
      <c r="F378" s="381"/>
      <c r="G378" s="382"/>
      <c r="H378" s="406">
        <v>260</v>
      </c>
      <c r="I378" s="406"/>
      <c r="J378" s="428">
        <v>-18.8</v>
      </c>
      <c r="K378" s="429"/>
    </row>
    <row r="379" spans="1:11" ht="12.75">
      <c r="A379" s="426" t="s">
        <v>710</v>
      </c>
      <c r="B379" s="427"/>
      <c r="C379" s="427"/>
      <c r="D379" s="427"/>
      <c r="E379" s="427"/>
      <c r="F379" s="381"/>
      <c r="G379" s="382"/>
      <c r="H379" s="406">
        <v>293</v>
      </c>
      <c r="I379" s="406"/>
      <c r="J379" s="428">
        <v>-19.8</v>
      </c>
      <c r="K379" s="429"/>
    </row>
    <row r="380" spans="1:11" ht="12.75">
      <c r="A380" s="426" t="s">
        <v>711</v>
      </c>
      <c r="B380" s="427"/>
      <c r="C380" s="427"/>
      <c r="D380" s="427"/>
      <c r="E380" s="427"/>
      <c r="F380" s="381"/>
      <c r="G380" s="382"/>
      <c r="H380" s="406">
        <v>258</v>
      </c>
      <c r="I380" s="406"/>
      <c r="J380" s="428">
        <v>-14.6</v>
      </c>
      <c r="K380" s="429"/>
    </row>
    <row r="381" spans="1:11" ht="12.75">
      <c r="A381" s="426" t="s">
        <v>712</v>
      </c>
      <c r="B381" s="427"/>
      <c r="C381" s="427"/>
      <c r="D381" s="427"/>
      <c r="E381" s="427"/>
      <c r="F381" s="381"/>
      <c r="G381" s="382"/>
      <c r="H381" s="406">
        <v>275</v>
      </c>
      <c r="I381" s="406"/>
      <c r="J381" s="428">
        <v>-25.8</v>
      </c>
      <c r="K381" s="429"/>
    </row>
    <row r="382" spans="1:11" ht="12.75">
      <c r="A382" s="426" t="s">
        <v>713</v>
      </c>
      <c r="B382" s="427"/>
      <c r="C382" s="427"/>
      <c r="D382" s="427"/>
      <c r="E382" s="427"/>
      <c r="F382" s="381"/>
      <c r="G382" s="382"/>
      <c r="H382" s="406">
        <v>306</v>
      </c>
      <c r="I382" s="406"/>
      <c r="J382" s="428">
        <v>-18.6</v>
      </c>
      <c r="K382" s="429"/>
    </row>
    <row r="383" spans="1:11" ht="12.75">
      <c r="A383" s="426" t="s">
        <v>714</v>
      </c>
      <c r="B383" s="427"/>
      <c r="C383" s="427"/>
      <c r="D383" s="427"/>
      <c r="E383" s="427"/>
      <c r="F383" s="381"/>
      <c r="G383" s="382"/>
      <c r="H383" s="406">
        <v>365</v>
      </c>
      <c r="I383" s="406"/>
      <c r="J383" s="428">
        <v>-13.4</v>
      </c>
      <c r="K383" s="429"/>
    </row>
    <row r="384" spans="1:11" ht="12.75">
      <c r="A384" s="426" t="s">
        <v>715</v>
      </c>
      <c r="B384" s="427"/>
      <c r="C384" s="427"/>
      <c r="D384" s="427"/>
      <c r="E384" s="427"/>
      <c r="F384" s="381"/>
      <c r="G384" s="382"/>
      <c r="H384" s="406">
        <v>254</v>
      </c>
      <c r="I384" s="406"/>
      <c r="J384" s="428">
        <v>-21.2</v>
      </c>
      <c r="K384" s="429"/>
    </row>
    <row r="385" spans="1:11" ht="12.75">
      <c r="A385" s="426"/>
      <c r="B385" s="427"/>
      <c r="C385" s="427"/>
      <c r="D385" s="427"/>
      <c r="E385" s="427"/>
      <c r="F385" s="381"/>
      <c r="G385" s="382"/>
      <c r="H385" s="406"/>
      <c r="I385" s="406"/>
      <c r="J385" s="428"/>
      <c r="K385" s="429"/>
    </row>
    <row r="386" spans="1:11" ht="12.75">
      <c r="A386" s="422" t="s">
        <v>716</v>
      </c>
      <c r="B386" s="423"/>
      <c r="C386" s="423"/>
      <c r="D386" s="423"/>
      <c r="E386" s="423"/>
      <c r="F386" s="381"/>
      <c r="G386" s="382"/>
      <c r="H386" s="406"/>
      <c r="I386" s="406"/>
      <c r="J386" s="428"/>
      <c r="K386" s="429"/>
    </row>
    <row r="387" spans="1:11" ht="13.5" thickBot="1">
      <c r="A387" s="430" t="s">
        <v>717</v>
      </c>
      <c r="B387" s="431"/>
      <c r="C387" s="431"/>
      <c r="D387" s="431"/>
      <c r="E387" s="431"/>
      <c r="F387" s="383"/>
      <c r="G387" s="384"/>
      <c r="H387" s="432">
        <v>222</v>
      </c>
      <c r="I387" s="432"/>
      <c r="J387" s="433">
        <v>-1.5</v>
      </c>
      <c r="K387" s="434"/>
    </row>
  </sheetData>
  <sheetProtection/>
  <mergeCells count="1529">
    <mergeCell ref="J381:K381"/>
    <mergeCell ref="J382:K382"/>
    <mergeCell ref="J387:K387"/>
    <mergeCell ref="J383:K383"/>
    <mergeCell ref="J384:K384"/>
    <mergeCell ref="J385:K385"/>
    <mergeCell ref="J386:K386"/>
    <mergeCell ref="J375:K375"/>
    <mergeCell ref="J376:K376"/>
    <mergeCell ref="J377:K377"/>
    <mergeCell ref="J378:K378"/>
    <mergeCell ref="J379:K379"/>
    <mergeCell ref="J380:K380"/>
    <mergeCell ref="H382:I382"/>
    <mergeCell ref="J359:K359"/>
    <mergeCell ref="J360:K360"/>
    <mergeCell ref="J361:K361"/>
    <mergeCell ref="J367:K367"/>
    <mergeCell ref="J362:K362"/>
    <mergeCell ref="J363:K363"/>
    <mergeCell ref="J364:K364"/>
    <mergeCell ref="J365:K365"/>
    <mergeCell ref="J374:K374"/>
    <mergeCell ref="J372:K372"/>
    <mergeCell ref="J373:K373"/>
    <mergeCell ref="H387:I387"/>
    <mergeCell ref="H383:I383"/>
    <mergeCell ref="H384:I384"/>
    <mergeCell ref="H385:I385"/>
    <mergeCell ref="H386:I386"/>
    <mergeCell ref="H379:I379"/>
    <mergeCell ref="H380:I380"/>
    <mergeCell ref="H381:I381"/>
    <mergeCell ref="H374:I374"/>
    <mergeCell ref="H375:I375"/>
    <mergeCell ref="H376:I376"/>
    <mergeCell ref="H377:I377"/>
    <mergeCell ref="H378:I378"/>
    <mergeCell ref="J366:K366"/>
    <mergeCell ref="J368:K368"/>
    <mergeCell ref="J369:K369"/>
    <mergeCell ref="J370:K370"/>
    <mergeCell ref="J371:K371"/>
    <mergeCell ref="H368:I368"/>
    <mergeCell ref="H369:I369"/>
    <mergeCell ref="H370:I370"/>
    <mergeCell ref="H371:I371"/>
    <mergeCell ref="H372:I372"/>
    <mergeCell ref="H373:I373"/>
    <mergeCell ref="H367:I367"/>
    <mergeCell ref="H362:I362"/>
    <mergeCell ref="H363:I363"/>
    <mergeCell ref="H364:I364"/>
    <mergeCell ref="H365:I365"/>
    <mergeCell ref="H366:I366"/>
    <mergeCell ref="A381:E381"/>
    <mergeCell ref="A382:E382"/>
    <mergeCell ref="A387:E387"/>
    <mergeCell ref="A383:E383"/>
    <mergeCell ref="A384:E384"/>
    <mergeCell ref="A385:E385"/>
    <mergeCell ref="A386:E386"/>
    <mergeCell ref="A375:E375"/>
    <mergeCell ref="A376:E376"/>
    <mergeCell ref="A377:E377"/>
    <mergeCell ref="A378:E378"/>
    <mergeCell ref="A379:E379"/>
    <mergeCell ref="A380:E380"/>
    <mergeCell ref="A369:E369"/>
    <mergeCell ref="A370:E370"/>
    <mergeCell ref="A371:E371"/>
    <mergeCell ref="A372:E372"/>
    <mergeCell ref="A373:E373"/>
    <mergeCell ref="A374:E374"/>
    <mergeCell ref="A363:E363"/>
    <mergeCell ref="A364:E364"/>
    <mergeCell ref="A365:E365"/>
    <mergeCell ref="A366:E366"/>
    <mergeCell ref="A367:E367"/>
    <mergeCell ref="A368:E368"/>
    <mergeCell ref="H358:I358"/>
    <mergeCell ref="J358:K358"/>
    <mergeCell ref="A359:E359"/>
    <mergeCell ref="A360:E360"/>
    <mergeCell ref="A361:E361"/>
    <mergeCell ref="A362:E362"/>
    <mergeCell ref="H359:I359"/>
    <mergeCell ref="H360:I360"/>
    <mergeCell ref="H361:I361"/>
    <mergeCell ref="J353:K353"/>
    <mergeCell ref="J354:K354"/>
    <mergeCell ref="J355:K355"/>
    <mergeCell ref="J356:K356"/>
    <mergeCell ref="J357:K357"/>
    <mergeCell ref="A358:E358"/>
    <mergeCell ref="H355:I355"/>
    <mergeCell ref="H356:I356"/>
    <mergeCell ref="H357:I357"/>
    <mergeCell ref="A357:E357"/>
    <mergeCell ref="J347:K347"/>
    <mergeCell ref="J348:K348"/>
    <mergeCell ref="J349:K349"/>
    <mergeCell ref="J350:K350"/>
    <mergeCell ref="J351:K351"/>
    <mergeCell ref="J352:K352"/>
    <mergeCell ref="J341:K341"/>
    <mergeCell ref="J342:K342"/>
    <mergeCell ref="J343:K343"/>
    <mergeCell ref="J344:K344"/>
    <mergeCell ref="J345:K345"/>
    <mergeCell ref="J346:K346"/>
    <mergeCell ref="J332:K332"/>
    <mergeCell ref="J333:K333"/>
    <mergeCell ref="J334:K334"/>
    <mergeCell ref="J335:K335"/>
    <mergeCell ref="J339:K339"/>
    <mergeCell ref="J340:K340"/>
    <mergeCell ref="J336:K336"/>
    <mergeCell ref="J337:K337"/>
    <mergeCell ref="J338:K338"/>
    <mergeCell ref="H351:I351"/>
    <mergeCell ref="H343:I343"/>
    <mergeCell ref="H344:I344"/>
    <mergeCell ref="H345:I345"/>
    <mergeCell ref="H346:I346"/>
    <mergeCell ref="H339:I339"/>
    <mergeCell ref="H340:I340"/>
    <mergeCell ref="H352:I352"/>
    <mergeCell ref="H353:I353"/>
    <mergeCell ref="H354:I354"/>
    <mergeCell ref="H347:I347"/>
    <mergeCell ref="H348:I348"/>
    <mergeCell ref="H349:I349"/>
    <mergeCell ref="H350:I350"/>
    <mergeCell ref="A355:E355"/>
    <mergeCell ref="A356:E356"/>
    <mergeCell ref="A352:E352"/>
    <mergeCell ref="A353:E353"/>
    <mergeCell ref="A354:E354"/>
    <mergeCell ref="A345:E345"/>
    <mergeCell ref="A346:E346"/>
    <mergeCell ref="H332:I332"/>
    <mergeCell ref="H333:I333"/>
    <mergeCell ref="H334:I334"/>
    <mergeCell ref="H335:I335"/>
    <mergeCell ref="H341:I341"/>
    <mergeCell ref="H342:I342"/>
    <mergeCell ref="A351:E351"/>
    <mergeCell ref="A347:E347"/>
    <mergeCell ref="A348:E348"/>
    <mergeCell ref="A349:E349"/>
    <mergeCell ref="A350:E350"/>
    <mergeCell ref="A343:E343"/>
    <mergeCell ref="A344:E344"/>
    <mergeCell ref="A338:E338"/>
    <mergeCell ref="A339:E339"/>
    <mergeCell ref="A340:E340"/>
    <mergeCell ref="A341:E341"/>
    <mergeCell ref="A342:E342"/>
    <mergeCell ref="H336:I336"/>
    <mergeCell ref="H337:I337"/>
    <mergeCell ref="H338:I338"/>
    <mergeCell ref="A332:E332"/>
    <mergeCell ref="A333:E333"/>
    <mergeCell ref="A334:E334"/>
    <mergeCell ref="A335:E335"/>
    <mergeCell ref="A336:E336"/>
    <mergeCell ref="A337:E337"/>
    <mergeCell ref="J331:K331"/>
    <mergeCell ref="A327:E327"/>
    <mergeCell ref="A328:E328"/>
    <mergeCell ref="A329:E329"/>
    <mergeCell ref="A330:E330"/>
    <mergeCell ref="A331:E331"/>
    <mergeCell ref="J325:K325"/>
    <mergeCell ref="J326:K326"/>
    <mergeCell ref="J327:K327"/>
    <mergeCell ref="J328:K328"/>
    <mergeCell ref="J329:K329"/>
    <mergeCell ref="J330:K330"/>
    <mergeCell ref="J319:K319"/>
    <mergeCell ref="J320:K320"/>
    <mergeCell ref="J321:K321"/>
    <mergeCell ref="J322:K322"/>
    <mergeCell ref="J323:K323"/>
    <mergeCell ref="J324:K324"/>
    <mergeCell ref="J313:K313"/>
    <mergeCell ref="J314:K314"/>
    <mergeCell ref="J315:K315"/>
    <mergeCell ref="J316:K316"/>
    <mergeCell ref="J317:K317"/>
    <mergeCell ref="J318:K318"/>
    <mergeCell ref="J307:K307"/>
    <mergeCell ref="J308:K308"/>
    <mergeCell ref="J309:K309"/>
    <mergeCell ref="J310:K310"/>
    <mergeCell ref="J311:K311"/>
    <mergeCell ref="J312:K312"/>
    <mergeCell ref="J301:K301"/>
    <mergeCell ref="J302:K302"/>
    <mergeCell ref="J303:K303"/>
    <mergeCell ref="J304:K304"/>
    <mergeCell ref="J305:K305"/>
    <mergeCell ref="J306:K306"/>
    <mergeCell ref="J295:K295"/>
    <mergeCell ref="J296:K296"/>
    <mergeCell ref="J297:K297"/>
    <mergeCell ref="J298:K298"/>
    <mergeCell ref="J299:K299"/>
    <mergeCell ref="J300:K300"/>
    <mergeCell ref="J289:K289"/>
    <mergeCell ref="J290:K290"/>
    <mergeCell ref="J291:K291"/>
    <mergeCell ref="J292:K292"/>
    <mergeCell ref="J293:K293"/>
    <mergeCell ref="J294:K294"/>
    <mergeCell ref="J283:K283"/>
    <mergeCell ref="J284:K284"/>
    <mergeCell ref="J285:K285"/>
    <mergeCell ref="J286:K286"/>
    <mergeCell ref="J287:K287"/>
    <mergeCell ref="J288:K288"/>
    <mergeCell ref="J277:K277"/>
    <mergeCell ref="J278:K278"/>
    <mergeCell ref="J279:K279"/>
    <mergeCell ref="J280:K280"/>
    <mergeCell ref="J281:K281"/>
    <mergeCell ref="J282:K282"/>
    <mergeCell ref="J271:K271"/>
    <mergeCell ref="J272:K272"/>
    <mergeCell ref="J273:K273"/>
    <mergeCell ref="J274:K274"/>
    <mergeCell ref="J275:K275"/>
    <mergeCell ref="J276:K276"/>
    <mergeCell ref="J265:K265"/>
    <mergeCell ref="J266:K266"/>
    <mergeCell ref="J267:K267"/>
    <mergeCell ref="J268:K268"/>
    <mergeCell ref="J269:K269"/>
    <mergeCell ref="J270:K270"/>
    <mergeCell ref="J259:K259"/>
    <mergeCell ref="J260:K260"/>
    <mergeCell ref="J261:K261"/>
    <mergeCell ref="J262:K262"/>
    <mergeCell ref="J263:K263"/>
    <mergeCell ref="J264:K264"/>
    <mergeCell ref="J253:K253"/>
    <mergeCell ref="J254:K254"/>
    <mergeCell ref="J255:K255"/>
    <mergeCell ref="J256:K256"/>
    <mergeCell ref="J257:K257"/>
    <mergeCell ref="J258:K258"/>
    <mergeCell ref="H328:I328"/>
    <mergeCell ref="H329:I329"/>
    <mergeCell ref="H330:I330"/>
    <mergeCell ref="H331:I331"/>
    <mergeCell ref="J247:K247"/>
    <mergeCell ref="J248:K248"/>
    <mergeCell ref="J249:K249"/>
    <mergeCell ref="J250:K250"/>
    <mergeCell ref="J251:K251"/>
    <mergeCell ref="J252:K252"/>
    <mergeCell ref="H322:I322"/>
    <mergeCell ref="H323:I323"/>
    <mergeCell ref="H324:I324"/>
    <mergeCell ref="H325:I325"/>
    <mergeCell ref="H326:I326"/>
    <mergeCell ref="H327:I327"/>
    <mergeCell ref="H316:I316"/>
    <mergeCell ref="H317:I317"/>
    <mergeCell ref="H318:I318"/>
    <mergeCell ref="H319:I319"/>
    <mergeCell ref="H320:I320"/>
    <mergeCell ref="H321:I321"/>
    <mergeCell ref="H310:I310"/>
    <mergeCell ref="H311:I311"/>
    <mergeCell ref="H312:I312"/>
    <mergeCell ref="H313:I313"/>
    <mergeCell ref="H314:I314"/>
    <mergeCell ref="H315:I315"/>
    <mergeCell ref="H304:I304"/>
    <mergeCell ref="H305:I305"/>
    <mergeCell ref="H306:I306"/>
    <mergeCell ref="H307:I307"/>
    <mergeCell ref="H308:I308"/>
    <mergeCell ref="H309:I309"/>
    <mergeCell ref="H298:I298"/>
    <mergeCell ref="H299:I299"/>
    <mergeCell ref="H300:I300"/>
    <mergeCell ref="H301:I301"/>
    <mergeCell ref="H302:I302"/>
    <mergeCell ref="H303:I303"/>
    <mergeCell ref="H292:I292"/>
    <mergeCell ref="H293:I293"/>
    <mergeCell ref="H294:I294"/>
    <mergeCell ref="H295:I295"/>
    <mergeCell ref="H296:I296"/>
    <mergeCell ref="H297:I297"/>
    <mergeCell ref="H286:I286"/>
    <mergeCell ref="H287:I287"/>
    <mergeCell ref="H288:I288"/>
    <mergeCell ref="H289:I289"/>
    <mergeCell ref="H290:I290"/>
    <mergeCell ref="H291:I291"/>
    <mergeCell ref="H280:I280"/>
    <mergeCell ref="H281:I281"/>
    <mergeCell ref="H282:I282"/>
    <mergeCell ref="H283:I283"/>
    <mergeCell ref="H284:I284"/>
    <mergeCell ref="H285:I285"/>
    <mergeCell ref="H274:I274"/>
    <mergeCell ref="H275:I275"/>
    <mergeCell ref="H276:I276"/>
    <mergeCell ref="H277:I277"/>
    <mergeCell ref="H278:I278"/>
    <mergeCell ref="H279:I279"/>
    <mergeCell ref="H268:I268"/>
    <mergeCell ref="H269:I269"/>
    <mergeCell ref="H270:I270"/>
    <mergeCell ref="H271:I271"/>
    <mergeCell ref="H272:I272"/>
    <mergeCell ref="H273:I273"/>
    <mergeCell ref="H262:I262"/>
    <mergeCell ref="H263:I263"/>
    <mergeCell ref="H264:I264"/>
    <mergeCell ref="H265:I265"/>
    <mergeCell ref="H266:I266"/>
    <mergeCell ref="H267:I267"/>
    <mergeCell ref="H256:I256"/>
    <mergeCell ref="H257:I257"/>
    <mergeCell ref="H258:I258"/>
    <mergeCell ref="H259:I259"/>
    <mergeCell ref="H260:I260"/>
    <mergeCell ref="H261:I261"/>
    <mergeCell ref="A326:E326"/>
    <mergeCell ref="H247:I247"/>
    <mergeCell ref="H248:I248"/>
    <mergeCell ref="H249:I249"/>
    <mergeCell ref="H250:I250"/>
    <mergeCell ref="H251:I251"/>
    <mergeCell ref="H252:I252"/>
    <mergeCell ref="H253:I253"/>
    <mergeCell ref="H254:I254"/>
    <mergeCell ref="H255:I255"/>
    <mergeCell ref="A320:E320"/>
    <mergeCell ref="A321:E321"/>
    <mergeCell ref="A322:E322"/>
    <mergeCell ref="A323:E323"/>
    <mergeCell ref="A324:E324"/>
    <mergeCell ref="A325:E325"/>
    <mergeCell ref="A314:E314"/>
    <mergeCell ref="A315:E315"/>
    <mergeCell ref="A316:E316"/>
    <mergeCell ref="A317:E317"/>
    <mergeCell ref="A318:E318"/>
    <mergeCell ref="A319:E319"/>
    <mergeCell ref="A308:E308"/>
    <mergeCell ref="A309:E309"/>
    <mergeCell ref="A310:E310"/>
    <mergeCell ref="A311:E311"/>
    <mergeCell ref="A312:E312"/>
    <mergeCell ref="A313:E313"/>
    <mergeCell ref="A302:E302"/>
    <mergeCell ref="A303:E303"/>
    <mergeCell ref="A304:E304"/>
    <mergeCell ref="A305:E305"/>
    <mergeCell ref="A306:E306"/>
    <mergeCell ref="A307:E307"/>
    <mergeCell ref="A296:E296"/>
    <mergeCell ref="A297:E297"/>
    <mergeCell ref="A298:E298"/>
    <mergeCell ref="A299:E299"/>
    <mergeCell ref="A300:E300"/>
    <mergeCell ref="A301:E301"/>
    <mergeCell ref="A290:E290"/>
    <mergeCell ref="A291:E291"/>
    <mergeCell ref="A292:E292"/>
    <mergeCell ref="A293:E293"/>
    <mergeCell ref="A294:E294"/>
    <mergeCell ref="A295:E295"/>
    <mergeCell ref="A284:E284"/>
    <mergeCell ref="A285:E285"/>
    <mergeCell ref="A286:E286"/>
    <mergeCell ref="A287:E287"/>
    <mergeCell ref="A288:E288"/>
    <mergeCell ref="A289:E289"/>
    <mergeCell ref="A278:E278"/>
    <mergeCell ref="A279:E279"/>
    <mergeCell ref="A280:E280"/>
    <mergeCell ref="A281:E281"/>
    <mergeCell ref="A282:E282"/>
    <mergeCell ref="A283:E283"/>
    <mergeCell ref="A272:E272"/>
    <mergeCell ref="A273:E273"/>
    <mergeCell ref="A274:E274"/>
    <mergeCell ref="A275:E275"/>
    <mergeCell ref="A276:E276"/>
    <mergeCell ref="A277:E277"/>
    <mergeCell ref="A266:E266"/>
    <mergeCell ref="A267:E267"/>
    <mergeCell ref="A268:E268"/>
    <mergeCell ref="A269:E269"/>
    <mergeCell ref="A270:E270"/>
    <mergeCell ref="A271:E271"/>
    <mergeCell ref="A260:E260"/>
    <mergeCell ref="A261:E261"/>
    <mergeCell ref="A262:E262"/>
    <mergeCell ref="A263:E263"/>
    <mergeCell ref="A264:E264"/>
    <mergeCell ref="A265:E265"/>
    <mergeCell ref="A254:E254"/>
    <mergeCell ref="A255:E255"/>
    <mergeCell ref="A256:E256"/>
    <mergeCell ref="A257:E257"/>
    <mergeCell ref="A258:E258"/>
    <mergeCell ref="A259:E259"/>
    <mergeCell ref="F248:G248"/>
    <mergeCell ref="A249:E249"/>
    <mergeCell ref="A250:E250"/>
    <mergeCell ref="A251:E251"/>
    <mergeCell ref="A252:E252"/>
    <mergeCell ref="A253:E253"/>
    <mergeCell ref="J243:K243"/>
    <mergeCell ref="J244:K244"/>
    <mergeCell ref="J245:K245"/>
    <mergeCell ref="J246:K246"/>
    <mergeCell ref="A247:E247"/>
    <mergeCell ref="A248:E248"/>
    <mergeCell ref="A245:E245"/>
    <mergeCell ref="A246:E246"/>
    <mergeCell ref="H245:I245"/>
    <mergeCell ref="H246:I246"/>
    <mergeCell ref="J237:K237"/>
    <mergeCell ref="J238:K238"/>
    <mergeCell ref="J239:K239"/>
    <mergeCell ref="J240:K240"/>
    <mergeCell ref="J241:K241"/>
    <mergeCell ref="J242:K242"/>
    <mergeCell ref="J231:K231"/>
    <mergeCell ref="J232:K232"/>
    <mergeCell ref="J233:K233"/>
    <mergeCell ref="J234:K234"/>
    <mergeCell ref="J235:K235"/>
    <mergeCell ref="J236:K236"/>
    <mergeCell ref="J225:K225"/>
    <mergeCell ref="J226:K226"/>
    <mergeCell ref="J227:K227"/>
    <mergeCell ref="J228:K228"/>
    <mergeCell ref="J229:K229"/>
    <mergeCell ref="J230:K230"/>
    <mergeCell ref="J219:K219"/>
    <mergeCell ref="J220:K220"/>
    <mergeCell ref="J221:K221"/>
    <mergeCell ref="J222:K222"/>
    <mergeCell ref="J223:K223"/>
    <mergeCell ref="J224:K224"/>
    <mergeCell ref="J205:K205"/>
    <mergeCell ref="J206:K206"/>
    <mergeCell ref="J207:K207"/>
    <mergeCell ref="J208:K208"/>
    <mergeCell ref="J213:K213"/>
    <mergeCell ref="J214:K214"/>
    <mergeCell ref="H243:I243"/>
    <mergeCell ref="H244:I244"/>
    <mergeCell ref="J209:K209"/>
    <mergeCell ref="J210:K210"/>
    <mergeCell ref="J211:K211"/>
    <mergeCell ref="J212:K212"/>
    <mergeCell ref="J215:K215"/>
    <mergeCell ref="J216:K216"/>
    <mergeCell ref="J217:K217"/>
    <mergeCell ref="J218:K218"/>
    <mergeCell ref="H237:I237"/>
    <mergeCell ref="H238:I238"/>
    <mergeCell ref="H239:I239"/>
    <mergeCell ref="H240:I240"/>
    <mergeCell ref="H241:I241"/>
    <mergeCell ref="H242:I242"/>
    <mergeCell ref="H231:I231"/>
    <mergeCell ref="H232:I232"/>
    <mergeCell ref="H233:I233"/>
    <mergeCell ref="H234:I234"/>
    <mergeCell ref="H235:I235"/>
    <mergeCell ref="H236:I236"/>
    <mergeCell ref="H225:I225"/>
    <mergeCell ref="H226:I226"/>
    <mergeCell ref="H227:I227"/>
    <mergeCell ref="H228:I228"/>
    <mergeCell ref="H229:I229"/>
    <mergeCell ref="H230:I230"/>
    <mergeCell ref="H219:I219"/>
    <mergeCell ref="H220:I220"/>
    <mergeCell ref="H221:I221"/>
    <mergeCell ref="H222:I222"/>
    <mergeCell ref="H223:I223"/>
    <mergeCell ref="H224:I224"/>
    <mergeCell ref="H206:I206"/>
    <mergeCell ref="H211:I211"/>
    <mergeCell ref="H212:I212"/>
    <mergeCell ref="H213:I213"/>
    <mergeCell ref="H217:I217"/>
    <mergeCell ref="H218:I218"/>
    <mergeCell ref="A242:E242"/>
    <mergeCell ref="A243:E243"/>
    <mergeCell ref="A244:E244"/>
    <mergeCell ref="H207:I207"/>
    <mergeCell ref="H208:I208"/>
    <mergeCell ref="H209:I209"/>
    <mergeCell ref="H210:I210"/>
    <mergeCell ref="H214:I214"/>
    <mergeCell ref="H215:I215"/>
    <mergeCell ref="H216:I216"/>
    <mergeCell ref="A236:E236"/>
    <mergeCell ref="A237:E237"/>
    <mergeCell ref="A238:E238"/>
    <mergeCell ref="A239:E239"/>
    <mergeCell ref="A240:E240"/>
    <mergeCell ref="A241:E241"/>
    <mergeCell ref="A230:E230"/>
    <mergeCell ref="A231:E231"/>
    <mergeCell ref="A232:E232"/>
    <mergeCell ref="A233:E233"/>
    <mergeCell ref="A234:E234"/>
    <mergeCell ref="A235:E235"/>
    <mergeCell ref="A224:E224"/>
    <mergeCell ref="A225:E225"/>
    <mergeCell ref="A226:E226"/>
    <mergeCell ref="A227:E227"/>
    <mergeCell ref="A228:E228"/>
    <mergeCell ref="A229:E229"/>
    <mergeCell ref="A218:E218"/>
    <mergeCell ref="A219:E219"/>
    <mergeCell ref="A220:E220"/>
    <mergeCell ref="A221:E221"/>
    <mergeCell ref="A222:E222"/>
    <mergeCell ref="A223:E223"/>
    <mergeCell ref="A212:E212"/>
    <mergeCell ref="A213:E213"/>
    <mergeCell ref="A214:E214"/>
    <mergeCell ref="A215:E215"/>
    <mergeCell ref="A216:E216"/>
    <mergeCell ref="A217:E217"/>
    <mergeCell ref="A206:E206"/>
    <mergeCell ref="A207:E207"/>
    <mergeCell ref="A208:E208"/>
    <mergeCell ref="A209:E209"/>
    <mergeCell ref="A210:E210"/>
    <mergeCell ref="A211:E211"/>
    <mergeCell ref="H202:I202"/>
    <mergeCell ref="A205:E205"/>
    <mergeCell ref="H203:I203"/>
    <mergeCell ref="H204:I204"/>
    <mergeCell ref="H205:I205"/>
    <mergeCell ref="A204:E204"/>
    <mergeCell ref="A202:E202"/>
    <mergeCell ref="A203:E203"/>
    <mergeCell ref="F202:G202"/>
    <mergeCell ref="F203:G203"/>
    <mergeCell ref="J202:K202"/>
    <mergeCell ref="J203:K203"/>
    <mergeCell ref="J204:K204"/>
    <mergeCell ref="J192:K192"/>
    <mergeCell ref="J193:K193"/>
    <mergeCell ref="J194:K194"/>
    <mergeCell ref="J195:K195"/>
    <mergeCell ref="J196:K196"/>
    <mergeCell ref="J197:K197"/>
    <mergeCell ref="J198:K198"/>
    <mergeCell ref="A199:E199"/>
    <mergeCell ref="A200:E200"/>
    <mergeCell ref="A201:E201"/>
    <mergeCell ref="J199:K199"/>
    <mergeCell ref="J200:K200"/>
    <mergeCell ref="J201:K201"/>
    <mergeCell ref="H200:I200"/>
    <mergeCell ref="H201:I201"/>
    <mergeCell ref="H196:I196"/>
    <mergeCell ref="H197:I197"/>
    <mergeCell ref="H198:I198"/>
    <mergeCell ref="H199:I199"/>
    <mergeCell ref="H192:I192"/>
    <mergeCell ref="H193:I193"/>
    <mergeCell ref="H194:I194"/>
    <mergeCell ref="H195:I195"/>
    <mergeCell ref="A192:E192"/>
    <mergeCell ref="A193:E193"/>
    <mergeCell ref="A198:E198"/>
    <mergeCell ref="A194:E194"/>
    <mergeCell ref="A195:E195"/>
    <mergeCell ref="A196:E196"/>
    <mergeCell ref="A197:E197"/>
    <mergeCell ref="J191:K191"/>
    <mergeCell ref="A113:E113"/>
    <mergeCell ref="H113:I113"/>
    <mergeCell ref="J113:K113"/>
    <mergeCell ref="A186:E186"/>
    <mergeCell ref="A187:E187"/>
    <mergeCell ref="A188:E188"/>
    <mergeCell ref="A189:E189"/>
    <mergeCell ref="A190:E190"/>
    <mergeCell ref="A191:E191"/>
    <mergeCell ref="J185:K185"/>
    <mergeCell ref="J186:K186"/>
    <mergeCell ref="J187:K187"/>
    <mergeCell ref="J188:K188"/>
    <mergeCell ref="J189:K189"/>
    <mergeCell ref="J190:K190"/>
    <mergeCell ref="J179:K179"/>
    <mergeCell ref="J180:K180"/>
    <mergeCell ref="J181:K181"/>
    <mergeCell ref="J182:K182"/>
    <mergeCell ref="J183:K183"/>
    <mergeCell ref="J184:K184"/>
    <mergeCell ref="J173:K173"/>
    <mergeCell ref="J174:K174"/>
    <mergeCell ref="J175:K175"/>
    <mergeCell ref="J176:K176"/>
    <mergeCell ref="J177:K177"/>
    <mergeCell ref="J178:K178"/>
    <mergeCell ref="J167:K167"/>
    <mergeCell ref="J168:K168"/>
    <mergeCell ref="J169:K169"/>
    <mergeCell ref="J170:K170"/>
    <mergeCell ref="J171:K171"/>
    <mergeCell ref="J172:K172"/>
    <mergeCell ref="J161:K161"/>
    <mergeCell ref="J162:K162"/>
    <mergeCell ref="J163:K163"/>
    <mergeCell ref="J164:K164"/>
    <mergeCell ref="J165:K165"/>
    <mergeCell ref="J166:K166"/>
    <mergeCell ref="J155:K155"/>
    <mergeCell ref="J156:K156"/>
    <mergeCell ref="J157:K157"/>
    <mergeCell ref="J158:K158"/>
    <mergeCell ref="J159:K159"/>
    <mergeCell ref="J160:K160"/>
    <mergeCell ref="J149:K149"/>
    <mergeCell ref="J150:K150"/>
    <mergeCell ref="J151:K151"/>
    <mergeCell ref="J152:K152"/>
    <mergeCell ref="J153:K153"/>
    <mergeCell ref="J154:K154"/>
    <mergeCell ref="J143:K143"/>
    <mergeCell ref="J144:K144"/>
    <mergeCell ref="J145:K145"/>
    <mergeCell ref="J146:K146"/>
    <mergeCell ref="J147:K147"/>
    <mergeCell ref="J148:K148"/>
    <mergeCell ref="J137:K137"/>
    <mergeCell ref="J138:K138"/>
    <mergeCell ref="J139:K139"/>
    <mergeCell ref="J140:K140"/>
    <mergeCell ref="J141:K141"/>
    <mergeCell ref="J142:K142"/>
    <mergeCell ref="J131:K131"/>
    <mergeCell ref="J132:K132"/>
    <mergeCell ref="J133:K133"/>
    <mergeCell ref="J134:K134"/>
    <mergeCell ref="J135:K135"/>
    <mergeCell ref="J136:K136"/>
    <mergeCell ref="J125:K125"/>
    <mergeCell ref="J126:K126"/>
    <mergeCell ref="J127:K127"/>
    <mergeCell ref="J128:K128"/>
    <mergeCell ref="J129:K129"/>
    <mergeCell ref="J130:K130"/>
    <mergeCell ref="J119:K119"/>
    <mergeCell ref="J120:K120"/>
    <mergeCell ref="J121:K121"/>
    <mergeCell ref="J122:K122"/>
    <mergeCell ref="J123:K123"/>
    <mergeCell ref="J124:K124"/>
    <mergeCell ref="J112:K112"/>
    <mergeCell ref="J114:K114"/>
    <mergeCell ref="J115:K115"/>
    <mergeCell ref="J116:K116"/>
    <mergeCell ref="J117:K117"/>
    <mergeCell ref="J118:K118"/>
    <mergeCell ref="H186:I186"/>
    <mergeCell ref="H187:I187"/>
    <mergeCell ref="H188:I188"/>
    <mergeCell ref="H189:I189"/>
    <mergeCell ref="H190:I190"/>
    <mergeCell ref="H191:I191"/>
    <mergeCell ref="H180:I180"/>
    <mergeCell ref="H181:I181"/>
    <mergeCell ref="H182:I182"/>
    <mergeCell ref="H183:I183"/>
    <mergeCell ref="H184:I184"/>
    <mergeCell ref="H185:I185"/>
    <mergeCell ref="H174:I174"/>
    <mergeCell ref="H175:I175"/>
    <mergeCell ref="H176:I176"/>
    <mergeCell ref="H177:I177"/>
    <mergeCell ref="H178:I178"/>
    <mergeCell ref="H179:I179"/>
    <mergeCell ref="H168:I168"/>
    <mergeCell ref="H169:I169"/>
    <mergeCell ref="H170:I170"/>
    <mergeCell ref="H171:I171"/>
    <mergeCell ref="H172:I172"/>
    <mergeCell ref="H173:I173"/>
    <mergeCell ref="H162:I162"/>
    <mergeCell ref="H163:I163"/>
    <mergeCell ref="H164:I164"/>
    <mergeCell ref="H165:I165"/>
    <mergeCell ref="H166:I166"/>
    <mergeCell ref="H167:I167"/>
    <mergeCell ref="H156:I156"/>
    <mergeCell ref="H157:I157"/>
    <mergeCell ref="H158:I158"/>
    <mergeCell ref="H159:I159"/>
    <mergeCell ref="H160:I160"/>
    <mergeCell ref="H161:I161"/>
    <mergeCell ref="H150:I150"/>
    <mergeCell ref="H151:I151"/>
    <mergeCell ref="H152:I152"/>
    <mergeCell ref="H153:I153"/>
    <mergeCell ref="H154:I154"/>
    <mergeCell ref="H155:I155"/>
    <mergeCell ref="H144:I144"/>
    <mergeCell ref="H145:I145"/>
    <mergeCell ref="H146:I146"/>
    <mergeCell ref="H147:I147"/>
    <mergeCell ref="H148:I148"/>
    <mergeCell ref="H149:I149"/>
    <mergeCell ref="H138:I138"/>
    <mergeCell ref="H139:I139"/>
    <mergeCell ref="H140:I140"/>
    <mergeCell ref="H141:I141"/>
    <mergeCell ref="H142:I142"/>
    <mergeCell ref="H143:I143"/>
    <mergeCell ref="H132:I132"/>
    <mergeCell ref="H133:I133"/>
    <mergeCell ref="H134:I134"/>
    <mergeCell ref="H135:I135"/>
    <mergeCell ref="H136:I136"/>
    <mergeCell ref="H137:I137"/>
    <mergeCell ref="H126:I126"/>
    <mergeCell ref="H127:I127"/>
    <mergeCell ref="H128:I128"/>
    <mergeCell ref="H129:I129"/>
    <mergeCell ref="H130:I130"/>
    <mergeCell ref="H131:I131"/>
    <mergeCell ref="H120:I120"/>
    <mergeCell ref="H121:I121"/>
    <mergeCell ref="H122:I122"/>
    <mergeCell ref="H123:I123"/>
    <mergeCell ref="H124:I124"/>
    <mergeCell ref="H125:I125"/>
    <mergeCell ref="H114:I114"/>
    <mergeCell ref="H115:I115"/>
    <mergeCell ref="H116:I116"/>
    <mergeCell ref="H117:I117"/>
    <mergeCell ref="H118:I118"/>
    <mergeCell ref="H119:I119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12:E112"/>
    <mergeCell ref="H112:I112"/>
    <mergeCell ref="A110:E110"/>
    <mergeCell ref="A111:E111"/>
    <mergeCell ref="H110:I110"/>
    <mergeCell ref="H111:I111"/>
    <mergeCell ref="J106:K106"/>
    <mergeCell ref="J107:K107"/>
    <mergeCell ref="J108:K108"/>
    <mergeCell ref="J109:K109"/>
    <mergeCell ref="J110:K110"/>
    <mergeCell ref="J111:K111"/>
    <mergeCell ref="A106:E106"/>
    <mergeCell ref="A107:E107"/>
    <mergeCell ref="A108:E108"/>
    <mergeCell ref="A109:E109"/>
    <mergeCell ref="H106:I106"/>
    <mergeCell ref="H107:I107"/>
    <mergeCell ref="H108:I108"/>
    <mergeCell ref="H109:I109"/>
    <mergeCell ref="F109:G109"/>
    <mergeCell ref="J103:K103"/>
    <mergeCell ref="J104:K104"/>
    <mergeCell ref="A102:E102"/>
    <mergeCell ref="A103:E103"/>
    <mergeCell ref="A104:E104"/>
    <mergeCell ref="A105:E105"/>
    <mergeCell ref="J105:K105"/>
    <mergeCell ref="H102:I102"/>
    <mergeCell ref="H103:I103"/>
    <mergeCell ref="H104:I104"/>
    <mergeCell ref="H105:I105"/>
    <mergeCell ref="J97:K97"/>
    <mergeCell ref="J98:K98"/>
    <mergeCell ref="J99:K99"/>
    <mergeCell ref="J100:K100"/>
    <mergeCell ref="J101:K101"/>
    <mergeCell ref="J102:K102"/>
    <mergeCell ref="A101:E101"/>
    <mergeCell ref="H97:I97"/>
    <mergeCell ref="H98:I98"/>
    <mergeCell ref="H99:I99"/>
    <mergeCell ref="H100:I100"/>
    <mergeCell ref="H101:I101"/>
    <mergeCell ref="A97:E97"/>
    <mergeCell ref="A98:E98"/>
    <mergeCell ref="A99:E99"/>
    <mergeCell ref="A100:E100"/>
    <mergeCell ref="J91:K91"/>
    <mergeCell ref="J92:K92"/>
    <mergeCell ref="J93:K93"/>
    <mergeCell ref="J94:K94"/>
    <mergeCell ref="J95:K95"/>
    <mergeCell ref="J96:K96"/>
    <mergeCell ref="J85:K85"/>
    <mergeCell ref="J86:K86"/>
    <mergeCell ref="J87:K87"/>
    <mergeCell ref="J88:K88"/>
    <mergeCell ref="J89:K89"/>
    <mergeCell ref="J90:K90"/>
    <mergeCell ref="H91:I91"/>
    <mergeCell ref="H92:I92"/>
    <mergeCell ref="H93:I93"/>
    <mergeCell ref="H94:I94"/>
    <mergeCell ref="H95:I95"/>
    <mergeCell ref="H96:I96"/>
    <mergeCell ref="H85:I85"/>
    <mergeCell ref="H86:I86"/>
    <mergeCell ref="H87:I87"/>
    <mergeCell ref="H88:I88"/>
    <mergeCell ref="H89:I89"/>
    <mergeCell ref="H90:I90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83:E83"/>
    <mergeCell ref="A84:E84"/>
    <mergeCell ref="H83:I83"/>
    <mergeCell ref="H84:I84"/>
    <mergeCell ref="J83:K83"/>
    <mergeCell ref="J84:K84"/>
    <mergeCell ref="F84:G84"/>
    <mergeCell ref="H82:I82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H76:I76"/>
    <mergeCell ref="H77:I77"/>
    <mergeCell ref="H78:I78"/>
    <mergeCell ref="H79:I79"/>
    <mergeCell ref="H80:I80"/>
    <mergeCell ref="H81:I81"/>
    <mergeCell ref="A80:E80"/>
    <mergeCell ref="A81:E81"/>
    <mergeCell ref="A82:E82"/>
    <mergeCell ref="A76:E76"/>
    <mergeCell ref="A77:E77"/>
    <mergeCell ref="A78:E78"/>
    <mergeCell ref="A79:E79"/>
    <mergeCell ref="J72:K72"/>
    <mergeCell ref="J73:K73"/>
    <mergeCell ref="A74:E74"/>
    <mergeCell ref="A75:E75"/>
    <mergeCell ref="H74:I74"/>
    <mergeCell ref="H75:I75"/>
    <mergeCell ref="H72:I72"/>
    <mergeCell ref="H73:I73"/>
    <mergeCell ref="A73:E73"/>
    <mergeCell ref="A72:E72"/>
    <mergeCell ref="J68:K68"/>
    <mergeCell ref="H68:I68"/>
    <mergeCell ref="J69:K69"/>
    <mergeCell ref="J70:K70"/>
    <mergeCell ref="J71:K71"/>
    <mergeCell ref="J64:K64"/>
    <mergeCell ref="J65:K65"/>
    <mergeCell ref="J66:K66"/>
    <mergeCell ref="J67:K67"/>
    <mergeCell ref="H71:I71"/>
    <mergeCell ref="A69:E69"/>
    <mergeCell ref="A70:E70"/>
    <mergeCell ref="A71:E71"/>
    <mergeCell ref="F69:G69"/>
    <mergeCell ref="F70:G70"/>
    <mergeCell ref="F71:G71"/>
    <mergeCell ref="A65:E65"/>
    <mergeCell ref="A66:E66"/>
    <mergeCell ref="A67:E67"/>
    <mergeCell ref="A68:E68"/>
    <mergeCell ref="H69:I69"/>
    <mergeCell ref="H70:I70"/>
    <mergeCell ref="H65:I65"/>
    <mergeCell ref="H66:I66"/>
    <mergeCell ref="H67:I67"/>
    <mergeCell ref="J61:K61"/>
    <mergeCell ref="J62:K62"/>
    <mergeCell ref="J63:K63"/>
    <mergeCell ref="A64:E64"/>
    <mergeCell ref="H62:I62"/>
    <mergeCell ref="H63:I63"/>
    <mergeCell ref="A63:E63"/>
    <mergeCell ref="H61:I61"/>
    <mergeCell ref="H64:I64"/>
    <mergeCell ref="A61:E61"/>
    <mergeCell ref="J59:K59"/>
    <mergeCell ref="J60:K60"/>
    <mergeCell ref="J53:K53"/>
    <mergeCell ref="J54:K54"/>
    <mergeCell ref="J55:K55"/>
    <mergeCell ref="J56:K56"/>
    <mergeCell ref="H55:I55"/>
    <mergeCell ref="H56:I56"/>
    <mergeCell ref="J57:K57"/>
    <mergeCell ref="J58:K58"/>
    <mergeCell ref="H57:I57"/>
    <mergeCell ref="H58:I58"/>
    <mergeCell ref="A62:E62"/>
    <mergeCell ref="A55:E55"/>
    <mergeCell ref="A56:E56"/>
    <mergeCell ref="A57:E57"/>
    <mergeCell ref="A58:E58"/>
    <mergeCell ref="H59:I59"/>
    <mergeCell ref="H60:I60"/>
    <mergeCell ref="A59:E59"/>
    <mergeCell ref="A60:E60"/>
    <mergeCell ref="F60:G60"/>
    <mergeCell ref="J51:K51"/>
    <mergeCell ref="J52:K52"/>
    <mergeCell ref="A53:E53"/>
    <mergeCell ref="A54:E54"/>
    <mergeCell ref="A51:E51"/>
    <mergeCell ref="A52:E52"/>
    <mergeCell ref="H53:I53"/>
    <mergeCell ref="H54:I54"/>
    <mergeCell ref="H51:I51"/>
    <mergeCell ref="H52:I52"/>
    <mergeCell ref="J47:K47"/>
    <mergeCell ref="J48:K48"/>
    <mergeCell ref="J49:K49"/>
    <mergeCell ref="J50:K50"/>
    <mergeCell ref="J43:K43"/>
    <mergeCell ref="J44:K44"/>
    <mergeCell ref="J45:K45"/>
    <mergeCell ref="J46:K46"/>
    <mergeCell ref="A49:E49"/>
    <mergeCell ref="A50:E50"/>
    <mergeCell ref="H43:I43"/>
    <mergeCell ref="H44:I44"/>
    <mergeCell ref="H49:I49"/>
    <mergeCell ref="H50:I50"/>
    <mergeCell ref="H45:I45"/>
    <mergeCell ref="H46:I46"/>
    <mergeCell ref="H47:I47"/>
    <mergeCell ref="H48:I48"/>
    <mergeCell ref="A43:E43"/>
    <mergeCell ref="A44:E44"/>
    <mergeCell ref="A45:E45"/>
    <mergeCell ref="A46:E46"/>
    <mergeCell ref="A47:E47"/>
    <mergeCell ref="A48:E48"/>
    <mergeCell ref="A41:E41"/>
    <mergeCell ref="A42:E42"/>
    <mergeCell ref="J41:K41"/>
    <mergeCell ref="J42:K42"/>
    <mergeCell ref="H39:I39"/>
    <mergeCell ref="H40:I40"/>
    <mergeCell ref="H41:I41"/>
    <mergeCell ref="H42:I42"/>
    <mergeCell ref="J31:K31"/>
    <mergeCell ref="J32:K32"/>
    <mergeCell ref="J33:K33"/>
    <mergeCell ref="J34:K34"/>
    <mergeCell ref="J39:K39"/>
    <mergeCell ref="J40:K40"/>
    <mergeCell ref="H37:I37"/>
    <mergeCell ref="H38:I38"/>
    <mergeCell ref="J35:K35"/>
    <mergeCell ref="J36:K36"/>
    <mergeCell ref="J37:K37"/>
    <mergeCell ref="J38:K38"/>
    <mergeCell ref="H31:I31"/>
    <mergeCell ref="H32:I32"/>
    <mergeCell ref="H33:I33"/>
    <mergeCell ref="H34:I34"/>
    <mergeCell ref="H35:I35"/>
    <mergeCell ref="H36:I36"/>
    <mergeCell ref="A35:E35"/>
    <mergeCell ref="A36:E36"/>
    <mergeCell ref="A37:E37"/>
    <mergeCell ref="A38:E38"/>
    <mergeCell ref="A39:E39"/>
    <mergeCell ref="A40:E40"/>
    <mergeCell ref="A28:E28"/>
    <mergeCell ref="A29:E29"/>
    <mergeCell ref="A30:E30"/>
    <mergeCell ref="A31:E31"/>
    <mergeCell ref="A33:E33"/>
    <mergeCell ref="A34:E34"/>
    <mergeCell ref="H28:I28"/>
    <mergeCell ref="H29:I29"/>
    <mergeCell ref="H30:I30"/>
    <mergeCell ref="J27:K27"/>
    <mergeCell ref="J28:K28"/>
    <mergeCell ref="J29:K29"/>
    <mergeCell ref="J30:K30"/>
    <mergeCell ref="A27:E27"/>
    <mergeCell ref="H24:I24"/>
    <mergeCell ref="H25:I25"/>
    <mergeCell ref="H26:I26"/>
    <mergeCell ref="F25:G25"/>
    <mergeCell ref="F26:G26"/>
    <mergeCell ref="F27:G27"/>
    <mergeCell ref="H27:I27"/>
    <mergeCell ref="J20:K20"/>
    <mergeCell ref="J21:K21"/>
    <mergeCell ref="J22:K22"/>
    <mergeCell ref="J23:K23"/>
    <mergeCell ref="A25:E25"/>
    <mergeCell ref="A26:E26"/>
    <mergeCell ref="J24:K24"/>
    <mergeCell ref="J25:K25"/>
    <mergeCell ref="J26:K26"/>
    <mergeCell ref="H20:I20"/>
    <mergeCell ref="H21:I21"/>
    <mergeCell ref="H22:I22"/>
    <mergeCell ref="H23:I23"/>
    <mergeCell ref="F21:G21"/>
    <mergeCell ref="F22:G22"/>
    <mergeCell ref="F23:G23"/>
    <mergeCell ref="A14:E14"/>
    <mergeCell ref="A15:E15"/>
    <mergeCell ref="A16:E16"/>
    <mergeCell ref="A17:E17"/>
    <mergeCell ref="A23:E23"/>
    <mergeCell ref="A24:E24"/>
    <mergeCell ref="H19:I19"/>
    <mergeCell ref="J10:K10"/>
    <mergeCell ref="J11:K11"/>
    <mergeCell ref="J13:K13"/>
    <mergeCell ref="J14:K14"/>
    <mergeCell ref="J15:K15"/>
    <mergeCell ref="J16:K16"/>
    <mergeCell ref="J17:K17"/>
    <mergeCell ref="J18:K18"/>
    <mergeCell ref="J19:K19"/>
    <mergeCell ref="H16:I16"/>
    <mergeCell ref="H17:I17"/>
    <mergeCell ref="H18:I18"/>
    <mergeCell ref="H10:I10"/>
    <mergeCell ref="H11:I11"/>
    <mergeCell ref="H13:I13"/>
    <mergeCell ref="H14:I14"/>
    <mergeCell ref="A10:E10"/>
    <mergeCell ref="A9:E9"/>
    <mergeCell ref="A11:E11"/>
    <mergeCell ref="A32:E32"/>
    <mergeCell ref="A13:E13"/>
    <mergeCell ref="A20:E20"/>
    <mergeCell ref="A21:E21"/>
    <mergeCell ref="A22:E22"/>
    <mergeCell ref="A18:E18"/>
    <mergeCell ref="A19:E19"/>
    <mergeCell ref="A12:E12"/>
    <mergeCell ref="H12:I12"/>
    <mergeCell ref="J12:K12"/>
    <mergeCell ref="A1:K1"/>
    <mergeCell ref="H5:K5"/>
    <mergeCell ref="A8:E8"/>
    <mergeCell ref="A3:E7"/>
    <mergeCell ref="H9:I9"/>
    <mergeCell ref="J9:K9"/>
    <mergeCell ref="J6:K7"/>
    <mergeCell ref="F16:G16"/>
    <mergeCell ref="H3:K4"/>
    <mergeCell ref="F3:G4"/>
    <mergeCell ref="F7:G7"/>
    <mergeCell ref="F5:G6"/>
    <mergeCell ref="F8:G8"/>
    <mergeCell ref="H6:I7"/>
    <mergeCell ref="H8:I8"/>
    <mergeCell ref="J8:K8"/>
    <mergeCell ref="H15:I15"/>
    <mergeCell ref="F28:G28"/>
    <mergeCell ref="F29:G29"/>
    <mergeCell ref="F30:G30"/>
    <mergeCell ref="F31:G31"/>
    <mergeCell ref="F17:G17"/>
    <mergeCell ref="F18:G18"/>
    <mergeCell ref="F19:G19"/>
    <mergeCell ref="F20:G20"/>
    <mergeCell ref="F24:G24"/>
    <mergeCell ref="F36:G36"/>
    <mergeCell ref="F37:G37"/>
    <mergeCell ref="F38:G38"/>
    <mergeCell ref="F39:G39"/>
    <mergeCell ref="F32:G32"/>
    <mergeCell ref="F33:G33"/>
    <mergeCell ref="F34:G34"/>
    <mergeCell ref="F35:G35"/>
    <mergeCell ref="F44:G44"/>
    <mergeCell ref="F45:G45"/>
    <mergeCell ref="F46:G46"/>
    <mergeCell ref="F47:G47"/>
    <mergeCell ref="F40:G40"/>
    <mergeCell ref="F41:G41"/>
    <mergeCell ref="F42:G42"/>
    <mergeCell ref="F43:G43"/>
    <mergeCell ref="F52:G52"/>
    <mergeCell ref="F53:G53"/>
    <mergeCell ref="F54:G54"/>
    <mergeCell ref="F55:G55"/>
    <mergeCell ref="F48:G48"/>
    <mergeCell ref="F49:G49"/>
    <mergeCell ref="F50:G50"/>
    <mergeCell ref="F51:G51"/>
    <mergeCell ref="F61:G61"/>
    <mergeCell ref="F62:G62"/>
    <mergeCell ref="F63:G63"/>
    <mergeCell ref="F64:G64"/>
    <mergeCell ref="F56:G56"/>
    <mergeCell ref="F57:G57"/>
    <mergeCell ref="F58:G58"/>
    <mergeCell ref="F59:G59"/>
    <mergeCell ref="F72:G72"/>
    <mergeCell ref="F73:G73"/>
    <mergeCell ref="F74:G74"/>
    <mergeCell ref="F75:G75"/>
    <mergeCell ref="F65:G65"/>
    <mergeCell ref="F66:G66"/>
    <mergeCell ref="F67:G67"/>
    <mergeCell ref="F68:G68"/>
    <mergeCell ref="F80:G80"/>
    <mergeCell ref="F81:G81"/>
    <mergeCell ref="F82:G82"/>
    <mergeCell ref="F83:G83"/>
    <mergeCell ref="F76:G76"/>
    <mergeCell ref="F77:G77"/>
    <mergeCell ref="F78:G78"/>
    <mergeCell ref="F79:G79"/>
    <mergeCell ref="F89:G89"/>
    <mergeCell ref="F90:G90"/>
    <mergeCell ref="F91:G91"/>
    <mergeCell ref="F92:G92"/>
    <mergeCell ref="F85:G85"/>
    <mergeCell ref="F86:G86"/>
    <mergeCell ref="F87:G87"/>
    <mergeCell ref="F88:G88"/>
    <mergeCell ref="F97:G97"/>
    <mergeCell ref="F98:G98"/>
    <mergeCell ref="F99:G99"/>
    <mergeCell ref="F100:G100"/>
    <mergeCell ref="F93:G93"/>
    <mergeCell ref="F94:G94"/>
    <mergeCell ref="F95:G95"/>
    <mergeCell ref="F96:G96"/>
    <mergeCell ref="F105:G105"/>
    <mergeCell ref="F106:G106"/>
    <mergeCell ref="F107:G107"/>
    <mergeCell ref="F108:G108"/>
    <mergeCell ref="F101:G101"/>
    <mergeCell ref="F102:G102"/>
    <mergeCell ref="F103:G103"/>
    <mergeCell ref="F104:G104"/>
    <mergeCell ref="F114:G114"/>
    <mergeCell ref="F115:G115"/>
    <mergeCell ref="F116:G116"/>
    <mergeCell ref="F117:G117"/>
    <mergeCell ref="F110:G110"/>
    <mergeCell ref="F111:G111"/>
    <mergeCell ref="F112:G112"/>
    <mergeCell ref="F113:G113"/>
    <mergeCell ref="F122:G122"/>
    <mergeCell ref="F123:G123"/>
    <mergeCell ref="F124:G124"/>
    <mergeCell ref="F125:G125"/>
    <mergeCell ref="F118:G118"/>
    <mergeCell ref="F119:G119"/>
    <mergeCell ref="F120:G120"/>
    <mergeCell ref="F121:G121"/>
    <mergeCell ref="F130:G130"/>
    <mergeCell ref="F131:G131"/>
    <mergeCell ref="F132:G132"/>
    <mergeCell ref="F133:G133"/>
    <mergeCell ref="F126:G126"/>
    <mergeCell ref="F127:G127"/>
    <mergeCell ref="F128:G128"/>
    <mergeCell ref="F129:G129"/>
    <mergeCell ref="F138:G138"/>
    <mergeCell ref="F139:G139"/>
    <mergeCell ref="F140:G140"/>
    <mergeCell ref="F141:G141"/>
    <mergeCell ref="F134:G134"/>
    <mergeCell ref="F135:G135"/>
    <mergeCell ref="F136:G136"/>
    <mergeCell ref="F137:G137"/>
    <mergeCell ref="F146:G146"/>
    <mergeCell ref="F147:G147"/>
    <mergeCell ref="F148:G148"/>
    <mergeCell ref="F149:G149"/>
    <mergeCell ref="F142:G142"/>
    <mergeCell ref="F143:G143"/>
    <mergeCell ref="F144:G144"/>
    <mergeCell ref="F145:G145"/>
    <mergeCell ref="F154:G154"/>
    <mergeCell ref="F155:G155"/>
    <mergeCell ref="F156:G156"/>
    <mergeCell ref="F157:G157"/>
    <mergeCell ref="F150:G150"/>
    <mergeCell ref="F151:G151"/>
    <mergeCell ref="F152:G152"/>
    <mergeCell ref="F153:G153"/>
    <mergeCell ref="F162:G162"/>
    <mergeCell ref="F163:G163"/>
    <mergeCell ref="F164:G164"/>
    <mergeCell ref="F165:G165"/>
    <mergeCell ref="F158:G158"/>
    <mergeCell ref="F159:G159"/>
    <mergeCell ref="F160:G160"/>
    <mergeCell ref="F161:G161"/>
    <mergeCell ref="F170:G170"/>
    <mergeCell ref="F171:G171"/>
    <mergeCell ref="F172:G172"/>
    <mergeCell ref="F173:G173"/>
    <mergeCell ref="F166:G166"/>
    <mergeCell ref="F167:G167"/>
    <mergeCell ref="F168:G168"/>
    <mergeCell ref="F169:G169"/>
    <mergeCell ref="F178:G178"/>
    <mergeCell ref="F179:G179"/>
    <mergeCell ref="F180:G180"/>
    <mergeCell ref="F181:G181"/>
    <mergeCell ref="F174:G174"/>
    <mergeCell ref="F175:G175"/>
    <mergeCell ref="F176:G176"/>
    <mergeCell ref="F177:G177"/>
    <mergeCell ref="F186:G186"/>
    <mergeCell ref="F187:G187"/>
    <mergeCell ref="F188:G188"/>
    <mergeCell ref="F189:G189"/>
    <mergeCell ref="F182:G182"/>
    <mergeCell ref="F183:G183"/>
    <mergeCell ref="F184:G184"/>
    <mergeCell ref="F185:G185"/>
    <mergeCell ref="F194:G194"/>
    <mergeCell ref="F195:G195"/>
    <mergeCell ref="F196:G196"/>
    <mergeCell ref="F197:G197"/>
    <mergeCell ref="F190:G190"/>
    <mergeCell ref="F191:G191"/>
    <mergeCell ref="F192:G192"/>
    <mergeCell ref="F193:G193"/>
    <mergeCell ref="F204:G204"/>
    <mergeCell ref="F205:G205"/>
    <mergeCell ref="F206:G206"/>
    <mergeCell ref="F207:G207"/>
    <mergeCell ref="F198:G198"/>
    <mergeCell ref="F199:G199"/>
    <mergeCell ref="F200:G200"/>
    <mergeCell ref="F201:G201"/>
    <mergeCell ref="F212:G212"/>
    <mergeCell ref="F213:G213"/>
    <mergeCell ref="F214:G214"/>
    <mergeCell ref="F215:G215"/>
    <mergeCell ref="F208:G208"/>
    <mergeCell ref="F209:G209"/>
    <mergeCell ref="F210:G210"/>
    <mergeCell ref="F211:G211"/>
    <mergeCell ref="F220:G220"/>
    <mergeCell ref="F221:G221"/>
    <mergeCell ref="F222:G222"/>
    <mergeCell ref="F223:G223"/>
    <mergeCell ref="F216:G216"/>
    <mergeCell ref="F217:G217"/>
    <mergeCell ref="F218:G218"/>
    <mergeCell ref="F219:G219"/>
    <mergeCell ref="F228:G228"/>
    <mergeCell ref="F229:G229"/>
    <mergeCell ref="F230:G230"/>
    <mergeCell ref="F231:G231"/>
    <mergeCell ref="F224:G224"/>
    <mergeCell ref="F225:G225"/>
    <mergeCell ref="F226:G226"/>
    <mergeCell ref="F227:G227"/>
    <mergeCell ref="F236:G236"/>
    <mergeCell ref="F237:G237"/>
    <mergeCell ref="F238:G238"/>
    <mergeCell ref="F239:G239"/>
    <mergeCell ref="F232:G232"/>
    <mergeCell ref="F233:G233"/>
    <mergeCell ref="F234:G234"/>
    <mergeCell ref="F235:G235"/>
    <mergeCell ref="F244:G244"/>
    <mergeCell ref="F245:G245"/>
    <mergeCell ref="F246:G246"/>
    <mergeCell ref="F247:G247"/>
    <mergeCell ref="F240:G240"/>
    <mergeCell ref="F241:G241"/>
    <mergeCell ref="F242:G242"/>
    <mergeCell ref="F243:G243"/>
    <mergeCell ref="F253:G253"/>
    <mergeCell ref="F254:G254"/>
    <mergeCell ref="F255:G255"/>
    <mergeCell ref="F256:G256"/>
    <mergeCell ref="F249:G249"/>
    <mergeCell ref="F250:G250"/>
    <mergeCell ref="F251:G251"/>
    <mergeCell ref="F252:G252"/>
    <mergeCell ref="F261:G261"/>
    <mergeCell ref="F262:G262"/>
    <mergeCell ref="F263:G263"/>
    <mergeCell ref="F264:G264"/>
    <mergeCell ref="F257:G257"/>
    <mergeCell ref="F258:G258"/>
    <mergeCell ref="F259:G259"/>
    <mergeCell ref="F260:G260"/>
    <mergeCell ref="F269:G269"/>
    <mergeCell ref="F270:G270"/>
    <mergeCell ref="F271:G271"/>
    <mergeCell ref="F272:G272"/>
    <mergeCell ref="F265:G265"/>
    <mergeCell ref="F266:G266"/>
    <mergeCell ref="F267:G267"/>
    <mergeCell ref="F268:G268"/>
    <mergeCell ref="F277:G277"/>
    <mergeCell ref="F278:G278"/>
    <mergeCell ref="F279:G279"/>
    <mergeCell ref="F280:G280"/>
    <mergeCell ref="F273:G273"/>
    <mergeCell ref="F274:G274"/>
    <mergeCell ref="F275:G275"/>
    <mergeCell ref="F276:G276"/>
    <mergeCell ref="F285:G285"/>
    <mergeCell ref="F286:G286"/>
    <mergeCell ref="F287:G287"/>
    <mergeCell ref="F288:G288"/>
    <mergeCell ref="F281:G281"/>
    <mergeCell ref="F282:G282"/>
    <mergeCell ref="F283:G283"/>
    <mergeCell ref="F284:G284"/>
    <mergeCell ref="F293:G293"/>
    <mergeCell ref="F294:G294"/>
    <mergeCell ref="F295:G295"/>
    <mergeCell ref="F296:G296"/>
    <mergeCell ref="F289:G289"/>
    <mergeCell ref="F290:G290"/>
    <mergeCell ref="F291:G291"/>
    <mergeCell ref="F292:G292"/>
    <mergeCell ref="F301:G301"/>
    <mergeCell ref="F302:G302"/>
    <mergeCell ref="F303:G303"/>
    <mergeCell ref="F304:G304"/>
    <mergeCell ref="F297:G297"/>
    <mergeCell ref="F298:G298"/>
    <mergeCell ref="F299:G299"/>
    <mergeCell ref="F300:G300"/>
    <mergeCell ref="F309:G309"/>
    <mergeCell ref="F310:G310"/>
    <mergeCell ref="F311:G311"/>
    <mergeCell ref="F312:G312"/>
    <mergeCell ref="F305:G305"/>
    <mergeCell ref="F306:G306"/>
    <mergeCell ref="F307:G307"/>
    <mergeCell ref="F308:G308"/>
    <mergeCell ref="F317:G317"/>
    <mergeCell ref="F318:G318"/>
    <mergeCell ref="F319:G319"/>
    <mergeCell ref="F320:G320"/>
    <mergeCell ref="F313:G313"/>
    <mergeCell ref="F314:G314"/>
    <mergeCell ref="F315:G315"/>
    <mergeCell ref="F316:G316"/>
    <mergeCell ref="F325:G325"/>
    <mergeCell ref="F326:G326"/>
    <mergeCell ref="F327:G327"/>
    <mergeCell ref="F328:G328"/>
    <mergeCell ref="F321:G321"/>
    <mergeCell ref="F322:G322"/>
    <mergeCell ref="F323:G323"/>
    <mergeCell ref="F324:G324"/>
    <mergeCell ref="F333:G333"/>
    <mergeCell ref="F334:G334"/>
    <mergeCell ref="F335:G335"/>
    <mergeCell ref="F336:G336"/>
    <mergeCell ref="F329:G329"/>
    <mergeCell ref="F330:G330"/>
    <mergeCell ref="F331:G331"/>
    <mergeCell ref="F332:G332"/>
    <mergeCell ref="F341:G341"/>
    <mergeCell ref="F342:G342"/>
    <mergeCell ref="F343:G343"/>
    <mergeCell ref="F344:G344"/>
    <mergeCell ref="F337:G337"/>
    <mergeCell ref="F338:G338"/>
    <mergeCell ref="F339:G339"/>
    <mergeCell ref="F340:G340"/>
    <mergeCell ref="F349:G349"/>
    <mergeCell ref="F350:G350"/>
    <mergeCell ref="F351:G351"/>
    <mergeCell ref="F352:G352"/>
    <mergeCell ref="F345:G345"/>
    <mergeCell ref="F346:G346"/>
    <mergeCell ref="F347:G347"/>
    <mergeCell ref="F348:G348"/>
    <mergeCell ref="F357:G357"/>
    <mergeCell ref="F358:G358"/>
    <mergeCell ref="F359:G359"/>
    <mergeCell ref="F360:G360"/>
    <mergeCell ref="F353:G353"/>
    <mergeCell ref="F354:G354"/>
    <mergeCell ref="F355:G355"/>
    <mergeCell ref="F356:G356"/>
    <mergeCell ref="F365:G365"/>
    <mergeCell ref="F366:G366"/>
    <mergeCell ref="F367:G367"/>
    <mergeCell ref="F368:G368"/>
    <mergeCell ref="F361:G361"/>
    <mergeCell ref="F362:G362"/>
    <mergeCell ref="F363:G363"/>
    <mergeCell ref="F364:G364"/>
    <mergeCell ref="F373:G373"/>
    <mergeCell ref="F374:G374"/>
    <mergeCell ref="F375:G375"/>
    <mergeCell ref="F376:G376"/>
    <mergeCell ref="F369:G369"/>
    <mergeCell ref="F370:G370"/>
    <mergeCell ref="F371:G371"/>
    <mergeCell ref="F372:G372"/>
    <mergeCell ref="F381:G381"/>
    <mergeCell ref="F382:G382"/>
    <mergeCell ref="F383:G383"/>
    <mergeCell ref="F384:G384"/>
    <mergeCell ref="F377:G377"/>
    <mergeCell ref="F378:G378"/>
    <mergeCell ref="F379:G379"/>
    <mergeCell ref="F380:G380"/>
    <mergeCell ref="F385:G385"/>
    <mergeCell ref="F386:G386"/>
    <mergeCell ref="F387:G387"/>
    <mergeCell ref="F9:G9"/>
    <mergeCell ref="F10:G10"/>
    <mergeCell ref="F11:G11"/>
    <mergeCell ref="F12:G12"/>
    <mergeCell ref="F13:G13"/>
    <mergeCell ref="F14:G14"/>
    <mergeCell ref="F15:G1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"/>
  <sheetViews>
    <sheetView zoomScale="98" zoomScaleNormal="98" zoomScalePageLayoutView="0" workbookViewId="0" topLeftCell="A1">
      <selection activeCell="A15" sqref="A15"/>
    </sheetView>
  </sheetViews>
  <sheetFormatPr defaultColWidth="8.875" defaultRowHeight="12.75"/>
  <cols>
    <col min="1" max="1" width="64.75390625" style="2" customWidth="1"/>
    <col min="2" max="2" width="14.75390625" style="2" customWidth="1"/>
    <col min="3" max="16384" width="8.875" style="2" customWidth="1"/>
  </cols>
  <sheetData>
    <row r="1" spans="2:4" ht="12.75" thickBot="1">
      <c r="B1" s="7" t="s">
        <v>10</v>
      </c>
      <c r="D1" s="7"/>
    </row>
    <row r="2" spans="1:4" ht="49.5" customHeight="1">
      <c r="A2" s="8" t="s">
        <v>11</v>
      </c>
      <c r="B2" s="5" t="s">
        <v>12</v>
      </c>
      <c r="D2" s="9"/>
    </row>
    <row r="3" spans="1:2" ht="36" customHeight="1">
      <c r="A3" s="3" t="s">
        <v>13</v>
      </c>
      <c r="B3" s="10">
        <v>8.7</v>
      </c>
    </row>
    <row r="4" spans="1:2" ht="20.25" customHeight="1">
      <c r="A4" s="3" t="s">
        <v>14</v>
      </c>
      <c r="B4" s="10">
        <v>7.6</v>
      </c>
    </row>
    <row r="5" spans="1:2" ht="20.25" customHeight="1">
      <c r="A5" s="11" t="s">
        <v>15</v>
      </c>
      <c r="B5" s="12">
        <v>9.9</v>
      </c>
    </row>
    <row r="6" spans="1:2" ht="30" customHeight="1" thickBot="1">
      <c r="A6" s="435" t="s">
        <v>16</v>
      </c>
      <c r="B6" s="436"/>
    </row>
    <row r="9" spans="1:2" ht="12.75" thickBot="1">
      <c r="A9" s="13"/>
      <c r="B9" s="7" t="s">
        <v>17</v>
      </c>
    </row>
    <row r="10" spans="1:2" ht="64.5">
      <c r="A10" s="8" t="s">
        <v>18</v>
      </c>
      <c r="B10" s="5" t="s">
        <v>19</v>
      </c>
    </row>
    <row r="11" spans="1:2" ht="22.5">
      <c r="A11" s="3" t="s">
        <v>20</v>
      </c>
      <c r="B11" s="10">
        <v>23</v>
      </c>
    </row>
    <row r="12" spans="1:2" ht="33.75">
      <c r="A12" s="3" t="s">
        <v>21</v>
      </c>
      <c r="B12" s="10">
        <v>17</v>
      </c>
    </row>
    <row r="13" spans="1:2" ht="33.75">
      <c r="A13" s="3" t="s">
        <v>22</v>
      </c>
      <c r="B13" s="10">
        <v>12</v>
      </c>
    </row>
    <row r="14" spans="1:2" ht="34.5" thickBot="1">
      <c r="A14" s="6" t="s">
        <v>23</v>
      </c>
      <c r="B14" s="14">
        <v>6</v>
      </c>
    </row>
  </sheetData>
  <sheetProtection password="CAE7" sheet="1" objects="1" scenarios="1"/>
  <mergeCells count="1">
    <mergeCell ref="A6:B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8" sqref="F18"/>
    </sheetView>
  </sheetViews>
  <sheetFormatPr defaultColWidth="9.00390625" defaultRowHeight="12.75"/>
  <cols>
    <col min="1" max="1" width="3.25390625" style="53" customWidth="1"/>
    <col min="2" max="2" width="16.875" style="13" customWidth="1"/>
    <col min="3" max="4" width="7.75390625" style="0" customWidth="1"/>
    <col min="5" max="5" width="7.25390625" style="0" customWidth="1"/>
    <col min="6" max="9" width="5.75390625" style="0" customWidth="1"/>
    <col min="10" max="10" width="5.875" style="0" customWidth="1"/>
    <col min="11" max="11" width="5.75390625" style="0" customWidth="1"/>
    <col min="12" max="12" width="7.75390625" style="0" customWidth="1"/>
  </cols>
  <sheetData>
    <row r="1" ht="12.75">
      <c r="L1" s="1" t="s">
        <v>65</v>
      </c>
    </row>
    <row r="2" spans="2:12" ht="18" customHeight="1" thickBot="1">
      <c r="B2" s="439" t="s">
        <v>66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</row>
    <row r="3" spans="1:12" ht="24.75" customHeight="1">
      <c r="A3" s="360" t="s">
        <v>67</v>
      </c>
      <c r="B3" s="365"/>
      <c r="C3" s="357" t="s">
        <v>68</v>
      </c>
      <c r="D3" s="357"/>
      <c r="E3" s="357"/>
      <c r="F3" s="357" t="s">
        <v>69</v>
      </c>
      <c r="G3" s="357"/>
      <c r="H3" s="357" t="s">
        <v>70</v>
      </c>
      <c r="I3" s="357"/>
      <c r="J3" s="357"/>
      <c r="K3" s="357"/>
      <c r="L3" s="358"/>
    </row>
    <row r="4" spans="1:12" ht="67.5" customHeight="1">
      <c r="A4" s="415"/>
      <c r="B4" s="440"/>
      <c r="C4" s="437" t="s">
        <v>71</v>
      </c>
      <c r="D4" s="437" t="s">
        <v>72</v>
      </c>
      <c r="E4" s="437" t="s">
        <v>73</v>
      </c>
      <c r="F4" s="437"/>
      <c r="G4" s="437"/>
      <c r="H4" s="437" t="s">
        <v>74</v>
      </c>
      <c r="I4" s="437"/>
      <c r="J4" s="437" t="s">
        <v>75</v>
      </c>
      <c r="K4" s="437"/>
      <c r="L4" s="24" t="s">
        <v>76</v>
      </c>
    </row>
    <row r="5" spans="1:12" ht="13.5" thickBot="1">
      <c r="A5" s="415"/>
      <c r="B5" s="440"/>
      <c r="C5" s="441"/>
      <c r="D5" s="441"/>
      <c r="E5" s="441"/>
      <c r="F5" s="54" t="s">
        <v>77</v>
      </c>
      <c r="G5" s="54" t="s">
        <v>78</v>
      </c>
      <c r="H5" s="54" t="s">
        <v>77</v>
      </c>
      <c r="I5" s="55" t="s">
        <v>78</v>
      </c>
      <c r="J5" s="54" t="s">
        <v>77</v>
      </c>
      <c r="K5" s="54" t="s">
        <v>78</v>
      </c>
      <c r="L5" s="56" t="s">
        <v>79</v>
      </c>
    </row>
    <row r="6" spans="1:12" ht="12.75">
      <c r="A6" s="57" t="s">
        <v>80</v>
      </c>
      <c r="B6" s="58" t="s">
        <v>81</v>
      </c>
      <c r="C6" s="59"/>
      <c r="D6" s="60"/>
      <c r="E6" s="59"/>
      <c r="F6" s="59"/>
      <c r="G6" s="59"/>
      <c r="H6" s="59"/>
      <c r="I6" s="61"/>
      <c r="J6" s="59"/>
      <c r="K6" s="59"/>
      <c r="L6" s="62"/>
    </row>
    <row r="7" spans="1:12" ht="33.75">
      <c r="A7" s="63" t="s">
        <v>82</v>
      </c>
      <c r="B7" s="64" t="s">
        <v>83</v>
      </c>
      <c r="C7" s="65"/>
      <c r="D7" s="66"/>
      <c r="E7" s="23"/>
      <c r="F7" s="23"/>
      <c r="G7" s="23"/>
      <c r="H7" s="23"/>
      <c r="I7" s="67"/>
      <c r="J7" s="23"/>
      <c r="K7" s="23"/>
      <c r="L7" s="68"/>
    </row>
    <row r="8" spans="1:12" ht="12.75">
      <c r="A8" s="63" t="s">
        <v>84</v>
      </c>
      <c r="B8" s="69" t="s">
        <v>85</v>
      </c>
      <c r="C8" s="23">
        <v>2500</v>
      </c>
      <c r="D8" s="66">
        <v>0.84</v>
      </c>
      <c r="E8" s="66">
        <v>1.69</v>
      </c>
      <c r="F8" s="23">
        <v>2</v>
      </c>
      <c r="G8" s="23">
        <v>3</v>
      </c>
      <c r="H8" s="23">
        <v>1.92</v>
      </c>
      <c r="I8" s="67">
        <v>2.04</v>
      </c>
      <c r="J8" s="23">
        <v>17.98</v>
      </c>
      <c r="K8" s="23">
        <v>18.95</v>
      </c>
      <c r="L8" s="70">
        <v>0.03</v>
      </c>
    </row>
    <row r="9" spans="1:12" ht="33.75">
      <c r="A9" s="63" t="s">
        <v>86</v>
      </c>
      <c r="B9" s="69" t="s">
        <v>87</v>
      </c>
      <c r="C9" s="23">
        <v>2400</v>
      </c>
      <c r="D9" s="66">
        <v>0.84</v>
      </c>
      <c r="E9" s="66">
        <v>1.51</v>
      </c>
      <c r="F9" s="23">
        <v>2</v>
      </c>
      <c r="G9" s="23">
        <v>3</v>
      </c>
      <c r="H9" s="23">
        <v>1.74</v>
      </c>
      <c r="I9" s="67">
        <v>1.86</v>
      </c>
      <c r="J9" s="23">
        <v>16.77</v>
      </c>
      <c r="K9" s="23">
        <v>17.88</v>
      </c>
      <c r="L9" s="70">
        <v>0.03</v>
      </c>
    </row>
    <row r="10" spans="1:12" ht="45">
      <c r="A10" s="63" t="s">
        <v>88</v>
      </c>
      <c r="B10" s="64" t="s">
        <v>89</v>
      </c>
      <c r="C10" s="23"/>
      <c r="D10" s="66"/>
      <c r="E10" s="23"/>
      <c r="F10" s="23"/>
      <c r="G10" s="23"/>
      <c r="H10" s="23"/>
      <c r="I10" s="67"/>
      <c r="J10" s="23"/>
      <c r="K10" s="23"/>
      <c r="L10" s="68"/>
    </row>
    <row r="11" spans="1:12" ht="12.75">
      <c r="A11" s="63" t="s">
        <v>90</v>
      </c>
      <c r="B11" s="69" t="s">
        <v>91</v>
      </c>
      <c r="C11" s="23">
        <v>1800</v>
      </c>
      <c r="D11" s="66">
        <v>0.84</v>
      </c>
      <c r="E11" s="66">
        <v>0.64</v>
      </c>
      <c r="F11" s="23">
        <v>7</v>
      </c>
      <c r="G11" s="23">
        <v>10</v>
      </c>
      <c r="H11" s="71">
        <v>0.87</v>
      </c>
      <c r="I11" s="72">
        <v>0.99</v>
      </c>
      <c r="J11" s="71">
        <v>11.38</v>
      </c>
      <c r="K11" s="71">
        <v>12.79</v>
      </c>
      <c r="L11" s="70">
        <v>0.09</v>
      </c>
    </row>
    <row r="12" spans="1:12" ht="12.75">
      <c r="A12" s="63" t="s">
        <v>92</v>
      </c>
      <c r="B12" s="22" t="s">
        <v>93</v>
      </c>
      <c r="C12" s="23">
        <v>1600</v>
      </c>
      <c r="D12" s="66">
        <v>0.84</v>
      </c>
      <c r="E12" s="66">
        <v>0.52</v>
      </c>
      <c r="F12" s="23">
        <v>7</v>
      </c>
      <c r="G12" s="23">
        <v>10</v>
      </c>
      <c r="H12" s="71">
        <v>0.7</v>
      </c>
      <c r="I12" s="72">
        <v>0.81</v>
      </c>
      <c r="J12" s="71">
        <v>9.62</v>
      </c>
      <c r="K12" s="71">
        <v>10.91</v>
      </c>
      <c r="L12" s="70">
        <v>0.11</v>
      </c>
    </row>
    <row r="13" spans="1:12" ht="12.75">
      <c r="A13" s="63" t="s">
        <v>52</v>
      </c>
      <c r="B13" s="22" t="s">
        <v>93</v>
      </c>
      <c r="C13" s="23">
        <v>1400</v>
      </c>
      <c r="D13" s="66">
        <v>0.84</v>
      </c>
      <c r="E13" s="66">
        <v>0.41</v>
      </c>
      <c r="F13" s="23">
        <v>7</v>
      </c>
      <c r="G13" s="23">
        <v>10</v>
      </c>
      <c r="H13" s="71">
        <v>0.52</v>
      </c>
      <c r="I13" s="72">
        <v>0.58</v>
      </c>
      <c r="J13" s="71">
        <v>7.76</v>
      </c>
      <c r="K13" s="71">
        <v>8.63</v>
      </c>
      <c r="L13" s="70">
        <v>0.11</v>
      </c>
    </row>
    <row r="14" spans="1:12" ht="12.75">
      <c r="A14" s="63" t="s">
        <v>53</v>
      </c>
      <c r="B14" s="22" t="s">
        <v>93</v>
      </c>
      <c r="C14" s="23">
        <v>1200</v>
      </c>
      <c r="D14" s="66">
        <v>0.84</v>
      </c>
      <c r="E14" s="66">
        <v>0.29</v>
      </c>
      <c r="F14" s="23">
        <v>7</v>
      </c>
      <c r="G14" s="23">
        <v>10</v>
      </c>
      <c r="H14" s="71">
        <v>0.41</v>
      </c>
      <c r="I14" s="72">
        <v>0.47</v>
      </c>
      <c r="J14" s="71">
        <v>6.38</v>
      </c>
      <c r="K14" s="71">
        <v>7.2</v>
      </c>
      <c r="L14" s="70">
        <v>0.12</v>
      </c>
    </row>
    <row r="15" spans="1:12" ht="12.75">
      <c r="A15" s="63" t="s">
        <v>54</v>
      </c>
      <c r="B15" s="69" t="s">
        <v>94</v>
      </c>
      <c r="C15" s="23">
        <v>1600</v>
      </c>
      <c r="D15" s="66">
        <v>0.84</v>
      </c>
      <c r="E15" s="66">
        <v>0.52</v>
      </c>
      <c r="F15" s="23">
        <v>4</v>
      </c>
      <c r="G15" s="23">
        <v>6</v>
      </c>
      <c r="H15" s="71">
        <v>0.62</v>
      </c>
      <c r="I15" s="72">
        <v>0.68</v>
      </c>
      <c r="J15" s="71">
        <v>8.54</v>
      </c>
      <c r="K15" s="71">
        <v>9.3</v>
      </c>
      <c r="L15" s="70">
        <v>0.075</v>
      </c>
    </row>
    <row r="16" spans="1:12" ht="12.75">
      <c r="A16" s="63" t="s">
        <v>55</v>
      </c>
      <c r="B16" s="22" t="s">
        <v>93</v>
      </c>
      <c r="C16" s="23">
        <v>1400</v>
      </c>
      <c r="D16" s="66">
        <v>0.84</v>
      </c>
      <c r="E16" s="66">
        <v>0.42</v>
      </c>
      <c r="F16" s="23">
        <v>4</v>
      </c>
      <c r="G16" s="23">
        <v>6</v>
      </c>
      <c r="H16" s="71">
        <v>0.49</v>
      </c>
      <c r="I16" s="72">
        <v>0.54</v>
      </c>
      <c r="J16" s="71">
        <v>7.1</v>
      </c>
      <c r="K16" s="71">
        <v>7.76</v>
      </c>
      <c r="L16" s="70">
        <v>0.083</v>
      </c>
    </row>
    <row r="17" spans="1:12" ht="12.75">
      <c r="A17" s="63" t="s">
        <v>56</v>
      </c>
      <c r="B17" s="22" t="s">
        <v>93</v>
      </c>
      <c r="C17" s="23">
        <v>1200</v>
      </c>
      <c r="D17" s="66">
        <v>0.84</v>
      </c>
      <c r="E17" s="66">
        <v>0.34</v>
      </c>
      <c r="F17" s="23">
        <v>4</v>
      </c>
      <c r="G17" s="23">
        <v>6</v>
      </c>
      <c r="H17" s="71">
        <v>0.4</v>
      </c>
      <c r="I17" s="72">
        <v>0.43</v>
      </c>
      <c r="J17" s="71">
        <v>5.94</v>
      </c>
      <c r="K17" s="71">
        <v>6.41</v>
      </c>
      <c r="L17" s="70">
        <v>0.098</v>
      </c>
    </row>
    <row r="18" spans="1:12" ht="12.75">
      <c r="A18" s="63" t="s">
        <v>57</v>
      </c>
      <c r="B18" s="22" t="s">
        <v>93</v>
      </c>
      <c r="C18" s="23">
        <v>1000</v>
      </c>
      <c r="D18" s="66">
        <v>0.84</v>
      </c>
      <c r="E18" s="66">
        <v>0.26</v>
      </c>
      <c r="F18" s="23">
        <v>4</v>
      </c>
      <c r="G18" s="23">
        <v>6</v>
      </c>
      <c r="H18" s="71">
        <v>0.3</v>
      </c>
      <c r="I18" s="72">
        <v>0.34</v>
      </c>
      <c r="J18" s="71">
        <v>4.69</v>
      </c>
      <c r="K18" s="71">
        <v>5.2</v>
      </c>
      <c r="L18" s="70">
        <v>0.11</v>
      </c>
    </row>
    <row r="19" spans="1:12" ht="12.75">
      <c r="A19" s="63" t="s">
        <v>95</v>
      </c>
      <c r="B19" s="22" t="s">
        <v>93</v>
      </c>
      <c r="C19" s="23">
        <v>800</v>
      </c>
      <c r="D19" s="66">
        <v>0.84</v>
      </c>
      <c r="E19" s="66">
        <v>0.19</v>
      </c>
      <c r="F19" s="23">
        <v>4</v>
      </c>
      <c r="G19" s="23">
        <v>6</v>
      </c>
      <c r="H19" s="71">
        <v>0.22</v>
      </c>
      <c r="I19" s="72">
        <v>0.26</v>
      </c>
      <c r="J19" s="71">
        <v>3.6</v>
      </c>
      <c r="K19" s="71">
        <v>4.07</v>
      </c>
      <c r="L19" s="70">
        <v>0.12</v>
      </c>
    </row>
    <row r="20" spans="1:12" ht="33.75">
      <c r="A20" s="63" t="s">
        <v>96</v>
      </c>
      <c r="B20" s="69" t="s">
        <v>97</v>
      </c>
      <c r="C20" s="23">
        <v>1600</v>
      </c>
      <c r="D20" s="66">
        <v>0.84</v>
      </c>
      <c r="E20" s="66">
        <v>0.52</v>
      </c>
      <c r="F20" s="23">
        <v>7</v>
      </c>
      <c r="G20" s="23">
        <v>10</v>
      </c>
      <c r="H20" s="71">
        <v>0.64</v>
      </c>
      <c r="I20" s="72">
        <v>0.7</v>
      </c>
      <c r="J20" s="71">
        <v>9.2</v>
      </c>
      <c r="K20" s="71">
        <v>10.14</v>
      </c>
      <c r="L20" s="70">
        <v>0.075</v>
      </c>
    </row>
    <row r="21" spans="1:12" ht="12.75">
      <c r="A21" s="63" t="s">
        <v>98</v>
      </c>
      <c r="B21" s="22" t="s">
        <v>93</v>
      </c>
      <c r="C21" s="23">
        <v>1400</v>
      </c>
      <c r="D21" s="66">
        <v>0.84</v>
      </c>
      <c r="E21" s="66">
        <v>0.41</v>
      </c>
      <c r="F21" s="23">
        <v>7</v>
      </c>
      <c r="G21" s="23">
        <v>10</v>
      </c>
      <c r="H21" s="71">
        <v>0.52</v>
      </c>
      <c r="I21" s="72">
        <v>0.58</v>
      </c>
      <c r="J21" s="71">
        <v>7.76</v>
      </c>
      <c r="K21" s="71">
        <v>8.63</v>
      </c>
      <c r="L21" s="70">
        <v>0.083</v>
      </c>
    </row>
    <row r="22" spans="1:12" ht="12.75">
      <c r="A22" s="63" t="s">
        <v>99</v>
      </c>
      <c r="B22" s="22" t="s">
        <v>93</v>
      </c>
      <c r="C22" s="23">
        <v>1200</v>
      </c>
      <c r="D22" s="66">
        <v>0.84</v>
      </c>
      <c r="E22" s="66">
        <v>0.33</v>
      </c>
      <c r="F22" s="23">
        <v>7</v>
      </c>
      <c r="G22" s="23">
        <v>10</v>
      </c>
      <c r="H22" s="71">
        <v>0.41</v>
      </c>
      <c r="I22" s="72">
        <v>0.47</v>
      </c>
      <c r="J22" s="71">
        <v>6.38</v>
      </c>
      <c r="K22" s="71">
        <v>7.2</v>
      </c>
      <c r="L22" s="70">
        <v>0.09</v>
      </c>
    </row>
    <row r="23" spans="1:12" ht="12.75">
      <c r="A23" s="63" t="s">
        <v>100</v>
      </c>
      <c r="B23" s="22" t="s">
        <v>93</v>
      </c>
      <c r="C23" s="23">
        <v>1000</v>
      </c>
      <c r="D23" s="66">
        <v>0.84</v>
      </c>
      <c r="E23" s="66">
        <v>0.24</v>
      </c>
      <c r="F23" s="23">
        <v>7</v>
      </c>
      <c r="G23" s="23">
        <v>10</v>
      </c>
      <c r="H23" s="71">
        <v>0.29</v>
      </c>
      <c r="I23" s="72">
        <v>0.35</v>
      </c>
      <c r="J23" s="71">
        <v>4.9</v>
      </c>
      <c r="K23" s="71">
        <v>5.67</v>
      </c>
      <c r="L23" s="70">
        <v>0.098</v>
      </c>
    </row>
    <row r="24" spans="1:12" ht="12.75">
      <c r="A24" s="63" t="s">
        <v>101</v>
      </c>
      <c r="B24" s="22" t="s">
        <v>93</v>
      </c>
      <c r="C24" s="23">
        <v>800</v>
      </c>
      <c r="D24" s="66">
        <v>0.84</v>
      </c>
      <c r="E24" s="66">
        <v>0.2</v>
      </c>
      <c r="F24" s="23">
        <v>7</v>
      </c>
      <c r="G24" s="23">
        <v>10</v>
      </c>
      <c r="H24" s="71">
        <v>0.23</v>
      </c>
      <c r="I24" s="72">
        <v>0.29</v>
      </c>
      <c r="J24" s="71">
        <v>3.9</v>
      </c>
      <c r="K24" s="71">
        <v>4.61</v>
      </c>
      <c r="L24" s="70">
        <v>0.11</v>
      </c>
    </row>
    <row r="25" spans="1:12" ht="45">
      <c r="A25" s="63" t="s">
        <v>102</v>
      </c>
      <c r="B25" s="64" t="s">
        <v>103</v>
      </c>
      <c r="C25" s="23"/>
      <c r="D25" s="66"/>
      <c r="E25" s="23"/>
      <c r="F25" s="23"/>
      <c r="G25" s="23"/>
      <c r="H25" s="23"/>
      <c r="I25" s="67"/>
      <c r="J25" s="23"/>
      <c r="K25" s="23"/>
      <c r="L25" s="68"/>
    </row>
    <row r="26" spans="1:12" ht="45">
      <c r="A26" s="63" t="s">
        <v>104</v>
      </c>
      <c r="B26" s="69" t="s">
        <v>105</v>
      </c>
      <c r="C26" s="23">
        <v>1800</v>
      </c>
      <c r="D26" s="66">
        <v>0.84</v>
      </c>
      <c r="E26" s="66">
        <v>0.66</v>
      </c>
      <c r="F26" s="23">
        <v>5</v>
      </c>
      <c r="G26" s="23">
        <v>10</v>
      </c>
      <c r="H26" s="71">
        <v>0.8</v>
      </c>
      <c r="I26" s="72">
        <v>0.92</v>
      </c>
      <c r="J26" s="71">
        <v>10.5</v>
      </c>
      <c r="K26" s="71">
        <v>12.33</v>
      </c>
      <c r="L26" s="70">
        <v>0.09</v>
      </c>
    </row>
    <row r="27" spans="1:12" ht="12.75">
      <c r="A27" s="63" t="s">
        <v>106</v>
      </c>
      <c r="B27" s="22" t="s">
        <v>93</v>
      </c>
      <c r="C27" s="23">
        <v>1600</v>
      </c>
      <c r="D27" s="66">
        <v>0.84</v>
      </c>
      <c r="E27" s="66">
        <v>0.58</v>
      </c>
      <c r="F27" s="23">
        <v>5</v>
      </c>
      <c r="G27" s="23">
        <v>10</v>
      </c>
      <c r="H27" s="71">
        <v>0.67</v>
      </c>
      <c r="I27" s="72">
        <v>0.79</v>
      </c>
      <c r="J27" s="71">
        <v>9.06</v>
      </c>
      <c r="K27" s="71">
        <v>10.77</v>
      </c>
      <c r="L27" s="70">
        <v>0.09</v>
      </c>
    </row>
    <row r="28" spans="1:12" ht="12.75">
      <c r="A28" s="63" t="s">
        <v>107</v>
      </c>
      <c r="B28" s="22" t="s">
        <v>93</v>
      </c>
      <c r="C28" s="23">
        <v>1400</v>
      </c>
      <c r="D28" s="66">
        <v>0.84</v>
      </c>
      <c r="E28" s="66">
        <v>0.47</v>
      </c>
      <c r="F28" s="23">
        <v>5</v>
      </c>
      <c r="G28" s="23">
        <v>10</v>
      </c>
      <c r="H28" s="71">
        <v>0.56</v>
      </c>
      <c r="I28" s="72">
        <v>0.65</v>
      </c>
      <c r="J28" s="71">
        <v>7.75</v>
      </c>
      <c r="K28" s="71">
        <v>9.14</v>
      </c>
      <c r="L28" s="70">
        <v>0.098</v>
      </c>
    </row>
    <row r="29" spans="1:12" ht="12.75">
      <c r="A29" s="63" t="s">
        <v>108</v>
      </c>
      <c r="B29" s="22" t="s">
        <v>93</v>
      </c>
      <c r="C29" s="23">
        <v>1200</v>
      </c>
      <c r="D29" s="66">
        <v>0.84</v>
      </c>
      <c r="E29" s="66">
        <v>0.36</v>
      </c>
      <c r="F29" s="23">
        <v>5</v>
      </c>
      <c r="G29" s="23">
        <v>10</v>
      </c>
      <c r="H29" s="71">
        <v>0.44</v>
      </c>
      <c r="I29" s="72">
        <v>0.52</v>
      </c>
      <c r="J29" s="71">
        <v>6.36</v>
      </c>
      <c r="K29" s="71">
        <v>7.57</v>
      </c>
      <c r="L29" s="70">
        <v>0.11</v>
      </c>
    </row>
    <row r="30" spans="1:12" ht="12.75">
      <c r="A30" s="63" t="s">
        <v>109</v>
      </c>
      <c r="B30" s="22" t="s">
        <v>93</v>
      </c>
      <c r="C30" s="23">
        <v>1000</v>
      </c>
      <c r="D30" s="66">
        <v>0.84</v>
      </c>
      <c r="E30" s="66">
        <v>0.27</v>
      </c>
      <c r="F30" s="23">
        <v>5</v>
      </c>
      <c r="G30" s="23">
        <v>10</v>
      </c>
      <c r="H30" s="71">
        <v>0.33</v>
      </c>
      <c r="I30" s="72">
        <v>0.41</v>
      </c>
      <c r="J30" s="71">
        <v>5.03</v>
      </c>
      <c r="K30" s="71">
        <v>6.13</v>
      </c>
      <c r="L30" s="70">
        <v>0.14</v>
      </c>
    </row>
    <row r="31" spans="1:12" ht="12.75">
      <c r="A31" s="63" t="s">
        <v>110</v>
      </c>
      <c r="B31" s="22" t="s">
        <v>93</v>
      </c>
      <c r="C31" s="23">
        <v>800</v>
      </c>
      <c r="D31" s="66">
        <v>0.84</v>
      </c>
      <c r="E31" s="66">
        <v>0.21</v>
      </c>
      <c r="F31" s="23">
        <v>5</v>
      </c>
      <c r="G31" s="23">
        <v>10</v>
      </c>
      <c r="H31" s="71">
        <v>0.24</v>
      </c>
      <c r="I31" s="72">
        <v>0.31</v>
      </c>
      <c r="J31" s="71">
        <v>3.83</v>
      </c>
      <c r="K31" s="71">
        <v>4.77</v>
      </c>
      <c r="L31" s="70">
        <v>0.19</v>
      </c>
    </row>
    <row r="32" spans="1:12" ht="12.75">
      <c r="A32" s="63" t="s">
        <v>111</v>
      </c>
      <c r="B32" s="22" t="s">
        <v>93</v>
      </c>
      <c r="C32" s="23">
        <v>600</v>
      </c>
      <c r="D32" s="66">
        <v>0.84</v>
      </c>
      <c r="E32" s="66">
        <v>0.16</v>
      </c>
      <c r="F32" s="23">
        <v>5</v>
      </c>
      <c r="G32" s="23">
        <v>10</v>
      </c>
      <c r="H32" s="71">
        <v>0.2</v>
      </c>
      <c r="I32" s="72">
        <v>0.26</v>
      </c>
      <c r="J32" s="71">
        <v>3.03</v>
      </c>
      <c r="K32" s="71">
        <v>3.78</v>
      </c>
      <c r="L32" s="70">
        <v>0.26</v>
      </c>
    </row>
    <row r="33" spans="1:12" ht="12.75">
      <c r="A33" s="63" t="s">
        <v>112</v>
      </c>
      <c r="B33" s="22" t="s">
        <v>93</v>
      </c>
      <c r="C33" s="23">
        <v>500</v>
      </c>
      <c r="D33" s="66">
        <v>0.84</v>
      </c>
      <c r="E33" s="66">
        <v>0.14</v>
      </c>
      <c r="F33" s="23">
        <v>5</v>
      </c>
      <c r="G33" s="23">
        <v>10</v>
      </c>
      <c r="H33" s="71">
        <v>0.17</v>
      </c>
      <c r="I33" s="72">
        <v>0.23</v>
      </c>
      <c r="J33" s="71">
        <v>2.55</v>
      </c>
      <c r="K33" s="71">
        <v>3.25</v>
      </c>
      <c r="L33" s="70">
        <v>0.3</v>
      </c>
    </row>
    <row r="34" spans="1:12" ht="33.75">
      <c r="A34" s="63" t="s">
        <v>113</v>
      </c>
      <c r="B34" s="69" t="s">
        <v>114</v>
      </c>
      <c r="C34" s="23">
        <v>1200</v>
      </c>
      <c r="D34" s="66">
        <v>0.84</v>
      </c>
      <c r="E34" s="66">
        <v>0.41</v>
      </c>
      <c r="F34" s="23">
        <v>4</v>
      </c>
      <c r="G34" s="23">
        <v>8</v>
      </c>
      <c r="H34" s="71">
        <v>0.52</v>
      </c>
      <c r="I34" s="72">
        <v>0.58</v>
      </c>
      <c r="J34" s="71">
        <v>6.77</v>
      </c>
      <c r="K34" s="71">
        <v>7.72</v>
      </c>
      <c r="L34" s="70">
        <v>0.075</v>
      </c>
    </row>
    <row r="35" spans="1:12" ht="12.75">
      <c r="A35" s="63" t="s">
        <v>115</v>
      </c>
      <c r="B35" s="22" t="s">
        <v>93</v>
      </c>
      <c r="C35" s="23">
        <v>1000</v>
      </c>
      <c r="D35" s="66">
        <v>0.84</v>
      </c>
      <c r="E35" s="66">
        <v>0.33</v>
      </c>
      <c r="F35" s="23">
        <v>4</v>
      </c>
      <c r="G35" s="23">
        <v>8</v>
      </c>
      <c r="H35" s="71">
        <v>0.41</v>
      </c>
      <c r="I35" s="72">
        <v>0.47</v>
      </c>
      <c r="J35" s="71">
        <v>5.49</v>
      </c>
      <c r="K35" s="71">
        <v>6.35</v>
      </c>
      <c r="L35" s="70">
        <v>0.075</v>
      </c>
    </row>
    <row r="36" spans="1:12" ht="12.75">
      <c r="A36" s="63" t="s">
        <v>116</v>
      </c>
      <c r="B36" s="22" t="s">
        <v>93</v>
      </c>
      <c r="C36" s="23">
        <v>800</v>
      </c>
      <c r="D36" s="66">
        <v>0.84</v>
      </c>
      <c r="E36" s="66">
        <v>0.23</v>
      </c>
      <c r="F36" s="23">
        <v>4</v>
      </c>
      <c r="G36" s="23">
        <v>8</v>
      </c>
      <c r="H36" s="71">
        <v>0.29</v>
      </c>
      <c r="I36" s="72">
        <v>0.35</v>
      </c>
      <c r="J36" s="71">
        <v>4.13</v>
      </c>
      <c r="K36" s="71">
        <v>4.9</v>
      </c>
      <c r="L36" s="70">
        <v>0.075</v>
      </c>
    </row>
    <row r="37" spans="1:12" ht="22.5">
      <c r="A37" s="63" t="s">
        <v>117</v>
      </c>
      <c r="B37" s="69" t="s">
        <v>118</v>
      </c>
      <c r="C37" s="23">
        <v>1000</v>
      </c>
      <c r="D37" s="66">
        <v>0.84</v>
      </c>
      <c r="E37" s="66">
        <v>0.28</v>
      </c>
      <c r="F37" s="23">
        <v>9</v>
      </c>
      <c r="G37" s="23">
        <v>13</v>
      </c>
      <c r="H37" s="71">
        <v>0.35</v>
      </c>
      <c r="I37" s="72">
        <v>0.41</v>
      </c>
      <c r="J37" s="71">
        <v>5.57</v>
      </c>
      <c r="K37" s="71">
        <v>6.43</v>
      </c>
      <c r="L37" s="70">
        <v>0.15</v>
      </c>
    </row>
    <row r="38" spans="1:12" ht="12.75">
      <c r="A38" s="63" t="s">
        <v>119</v>
      </c>
      <c r="B38" s="22" t="s">
        <v>93</v>
      </c>
      <c r="C38" s="23">
        <v>800</v>
      </c>
      <c r="D38" s="66">
        <v>0.84</v>
      </c>
      <c r="E38" s="66">
        <v>0.22</v>
      </c>
      <c r="F38" s="23">
        <v>9</v>
      </c>
      <c r="G38" s="23">
        <v>13</v>
      </c>
      <c r="H38" s="71">
        <v>0.29</v>
      </c>
      <c r="I38" s="72">
        <v>0.35</v>
      </c>
      <c r="J38" s="71">
        <v>4.54</v>
      </c>
      <c r="K38" s="71">
        <v>5.32</v>
      </c>
      <c r="L38" s="70">
        <v>0.17</v>
      </c>
    </row>
    <row r="39" spans="1:12" ht="12.75">
      <c r="A39" s="63" t="s">
        <v>120</v>
      </c>
      <c r="B39" s="69" t="s">
        <v>121</v>
      </c>
      <c r="C39" s="23">
        <v>1400</v>
      </c>
      <c r="D39" s="66">
        <v>0.84</v>
      </c>
      <c r="E39" s="66">
        <v>0.49</v>
      </c>
      <c r="F39" s="23">
        <v>4</v>
      </c>
      <c r="G39" s="23">
        <v>7</v>
      </c>
      <c r="H39" s="71">
        <v>0.56</v>
      </c>
      <c r="I39" s="72">
        <v>0.64</v>
      </c>
      <c r="J39" s="71">
        <v>7.59</v>
      </c>
      <c r="K39" s="71">
        <v>8.6</v>
      </c>
      <c r="L39" s="70">
        <v>0.098</v>
      </c>
    </row>
    <row r="40" spans="1:12" ht="12.75">
      <c r="A40" s="63" t="s">
        <v>122</v>
      </c>
      <c r="B40" s="22" t="s">
        <v>93</v>
      </c>
      <c r="C40" s="23">
        <v>1200</v>
      </c>
      <c r="D40" s="66">
        <v>0.84</v>
      </c>
      <c r="E40" s="66">
        <v>0.36</v>
      </c>
      <c r="F40" s="23">
        <v>4</v>
      </c>
      <c r="G40" s="23">
        <v>7</v>
      </c>
      <c r="H40" s="71">
        <v>0.44</v>
      </c>
      <c r="I40" s="72">
        <v>0.5</v>
      </c>
      <c r="J40" s="71">
        <v>6.23</v>
      </c>
      <c r="K40" s="71">
        <v>7.04</v>
      </c>
      <c r="L40" s="70">
        <v>0.11</v>
      </c>
    </row>
    <row r="41" spans="1:12" ht="12.75">
      <c r="A41" s="63" t="s">
        <v>123</v>
      </c>
      <c r="B41" s="22" t="s">
        <v>93</v>
      </c>
      <c r="C41" s="23">
        <v>1000</v>
      </c>
      <c r="D41" s="66">
        <v>0.84</v>
      </c>
      <c r="E41" s="66">
        <v>0.27</v>
      </c>
      <c r="F41" s="23">
        <v>4</v>
      </c>
      <c r="G41" s="23">
        <v>7</v>
      </c>
      <c r="H41" s="71">
        <v>0.33</v>
      </c>
      <c r="I41" s="72">
        <v>0.38</v>
      </c>
      <c r="J41" s="71">
        <v>4.92</v>
      </c>
      <c r="K41" s="71">
        <v>5.6</v>
      </c>
      <c r="L41" s="70">
        <v>0.14</v>
      </c>
    </row>
    <row r="42" spans="1:12" ht="12.75">
      <c r="A42" s="63" t="s">
        <v>124</v>
      </c>
      <c r="B42" s="69" t="s">
        <v>125</v>
      </c>
      <c r="C42" s="23">
        <v>1200</v>
      </c>
      <c r="D42" s="66">
        <v>0.84</v>
      </c>
      <c r="E42" s="66">
        <v>0.29</v>
      </c>
      <c r="F42" s="23">
        <v>10</v>
      </c>
      <c r="G42" s="23">
        <v>15</v>
      </c>
      <c r="H42" s="71">
        <v>0.44</v>
      </c>
      <c r="I42" s="72">
        <v>0.5</v>
      </c>
      <c r="J42" s="71">
        <v>6.96</v>
      </c>
      <c r="K42" s="71">
        <v>8.01</v>
      </c>
      <c r="L42" s="70">
        <v>0.15</v>
      </c>
    </row>
    <row r="43" spans="1:12" ht="12.75">
      <c r="A43" s="63" t="s">
        <v>126</v>
      </c>
      <c r="B43" s="22" t="s">
        <v>93</v>
      </c>
      <c r="C43" s="23">
        <v>1000</v>
      </c>
      <c r="D43" s="66">
        <v>0.84</v>
      </c>
      <c r="E43" s="66">
        <v>0.22</v>
      </c>
      <c r="F43" s="23">
        <v>10</v>
      </c>
      <c r="G43" s="23">
        <v>15</v>
      </c>
      <c r="H43" s="71">
        <v>0.33</v>
      </c>
      <c r="I43" s="72">
        <v>0.38</v>
      </c>
      <c r="J43" s="71">
        <v>5.5</v>
      </c>
      <c r="K43" s="71">
        <v>6.38</v>
      </c>
      <c r="L43" s="70">
        <v>0.19</v>
      </c>
    </row>
    <row r="44" spans="1:12" ht="12.75">
      <c r="A44" s="63" t="s">
        <v>127</v>
      </c>
      <c r="B44" s="22" t="s">
        <v>93</v>
      </c>
      <c r="C44" s="23">
        <v>800</v>
      </c>
      <c r="D44" s="66">
        <v>0.84</v>
      </c>
      <c r="E44" s="66">
        <v>0.16</v>
      </c>
      <c r="F44" s="23">
        <v>10</v>
      </c>
      <c r="G44" s="23">
        <v>15</v>
      </c>
      <c r="H44" s="71">
        <v>0.27</v>
      </c>
      <c r="I44" s="72">
        <v>0.33</v>
      </c>
      <c r="J44" s="71">
        <v>4.45</v>
      </c>
      <c r="K44" s="71">
        <v>5.32</v>
      </c>
      <c r="L44" s="70">
        <v>0.26</v>
      </c>
    </row>
    <row r="45" spans="1:12" ht="12.75">
      <c r="A45" s="63" t="s">
        <v>128</v>
      </c>
      <c r="B45" s="22" t="s">
        <v>93</v>
      </c>
      <c r="C45" s="23">
        <v>600</v>
      </c>
      <c r="D45" s="66">
        <v>0.84</v>
      </c>
      <c r="E45" s="66">
        <v>0.12</v>
      </c>
      <c r="F45" s="23">
        <v>10</v>
      </c>
      <c r="G45" s="23">
        <v>15</v>
      </c>
      <c r="H45" s="71">
        <v>0.19</v>
      </c>
      <c r="I45" s="72">
        <v>0.23</v>
      </c>
      <c r="J45" s="71">
        <v>3.24</v>
      </c>
      <c r="K45" s="71">
        <v>3.84</v>
      </c>
      <c r="L45" s="70">
        <v>0.3</v>
      </c>
    </row>
    <row r="46" spans="1:12" ht="22.5">
      <c r="A46" s="63" t="s">
        <v>129</v>
      </c>
      <c r="B46" s="69" t="s">
        <v>130</v>
      </c>
      <c r="C46" s="23">
        <v>1800</v>
      </c>
      <c r="D46" s="66">
        <v>0.84</v>
      </c>
      <c r="E46" s="66">
        <v>0.52</v>
      </c>
      <c r="F46" s="23">
        <v>5</v>
      </c>
      <c r="G46" s="23">
        <v>8</v>
      </c>
      <c r="H46" s="71">
        <v>0.63</v>
      </c>
      <c r="I46" s="72">
        <v>0.76</v>
      </c>
      <c r="J46" s="71">
        <v>9.32</v>
      </c>
      <c r="K46" s="71">
        <v>10.83</v>
      </c>
      <c r="L46" s="70">
        <v>0.075</v>
      </c>
    </row>
    <row r="47" spans="1:12" ht="12.75">
      <c r="A47" s="63" t="s">
        <v>131</v>
      </c>
      <c r="B47" s="22" t="s">
        <v>93</v>
      </c>
      <c r="C47" s="23">
        <v>1600</v>
      </c>
      <c r="D47" s="66">
        <v>0.84</v>
      </c>
      <c r="E47" s="66">
        <v>0.41</v>
      </c>
      <c r="F47" s="23">
        <v>5</v>
      </c>
      <c r="G47" s="23">
        <v>8</v>
      </c>
      <c r="H47" s="71">
        <v>0.52</v>
      </c>
      <c r="I47" s="72">
        <v>0.63</v>
      </c>
      <c r="J47" s="71">
        <v>7.98</v>
      </c>
      <c r="K47" s="71">
        <v>9.29</v>
      </c>
      <c r="L47" s="70">
        <v>0.09</v>
      </c>
    </row>
    <row r="48" spans="1:12" ht="12.75">
      <c r="A48" s="63" t="s">
        <v>132</v>
      </c>
      <c r="B48" s="22" t="s">
        <v>93</v>
      </c>
      <c r="C48" s="23">
        <v>1400</v>
      </c>
      <c r="D48" s="66">
        <v>0.84</v>
      </c>
      <c r="E48" s="66">
        <v>0.35</v>
      </c>
      <c r="F48" s="23">
        <v>5</v>
      </c>
      <c r="G48" s="23">
        <v>8</v>
      </c>
      <c r="H48" s="71">
        <v>0.44</v>
      </c>
      <c r="I48" s="72">
        <v>0.52</v>
      </c>
      <c r="J48" s="71">
        <v>6.87</v>
      </c>
      <c r="K48" s="71">
        <v>7.9</v>
      </c>
      <c r="L48" s="70">
        <v>0.098</v>
      </c>
    </row>
    <row r="49" spans="1:12" ht="12.75">
      <c r="A49" s="63" t="s">
        <v>133</v>
      </c>
      <c r="B49" s="22" t="s">
        <v>93</v>
      </c>
      <c r="C49" s="23">
        <v>1200</v>
      </c>
      <c r="D49" s="66">
        <v>0.84</v>
      </c>
      <c r="E49" s="66">
        <v>0.29</v>
      </c>
      <c r="F49" s="23">
        <v>5</v>
      </c>
      <c r="G49" s="23">
        <v>8</v>
      </c>
      <c r="H49" s="71">
        <v>0.37</v>
      </c>
      <c r="I49" s="72">
        <v>0.44</v>
      </c>
      <c r="J49" s="71">
        <v>5.83</v>
      </c>
      <c r="K49" s="71">
        <v>6.73</v>
      </c>
      <c r="L49" s="70">
        <v>0.11</v>
      </c>
    </row>
    <row r="50" spans="1:12" ht="12.75">
      <c r="A50" s="63" t="s">
        <v>134</v>
      </c>
      <c r="B50" s="22" t="s">
        <v>93</v>
      </c>
      <c r="C50" s="23">
        <v>1000</v>
      </c>
      <c r="D50" s="66">
        <v>0.84</v>
      </c>
      <c r="E50" s="66">
        <v>0.23</v>
      </c>
      <c r="F50" s="23">
        <v>5</v>
      </c>
      <c r="G50" s="23">
        <v>8</v>
      </c>
      <c r="H50" s="71">
        <v>0.31</v>
      </c>
      <c r="I50" s="72">
        <v>0.37</v>
      </c>
      <c r="J50" s="71">
        <v>4.87</v>
      </c>
      <c r="K50" s="71">
        <v>5.63</v>
      </c>
      <c r="L50" s="70">
        <v>0.11</v>
      </c>
    </row>
    <row r="51" spans="1:12" ht="33.75">
      <c r="A51" s="63" t="s">
        <v>135</v>
      </c>
      <c r="B51" s="69" t="s">
        <v>136</v>
      </c>
      <c r="C51" s="23">
        <v>1600</v>
      </c>
      <c r="D51" s="66">
        <v>0.84</v>
      </c>
      <c r="E51" s="66">
        <v>0.47</v>
      </c>
      <c r="F51" s="23">
        <v>8</v>
      </c>
      <c r="G51" s="23">
        <v>11</v>
      </c>
      <c r="H51" s="71">
        <v>0.63</v>
      </c>
      <c r="I51" s="72">
        <v>0.7</v>
      </c>
      <c r="J51" s="71">
        <v>9.29</v>
      </c>
      <c r="K51" s="71">
        <v>10.31</v>
      </c>
      <c r="L51" s="70">
        <v>0.09</v>
      </c>
    </row>
    <row r="52" spans="1:12" ht="12.75">
      <c r="A52" s="63" t="s">
        <v>137</v>
      </c>
      <c r="B52" s="22" t="s">
        <v>93</v>
      </c>
      <c r="C52" s="23">
        <v>1400</v>
      </c>
      <c r="D52" s="66">
        <v>0.84</v>
      </c>
      <c r="E52" s="66">
        <v>0.35</v>
      </c>
      <c r="F52" s="23">
        <v>8</v>
      </c>
      <c r="G52" s="23">
        <v>11</v>
      </c>
      <c r="H52" s="71">
        <v>0.52</v>
      </c>
      <c r="I52" s="72">
        <v>0.58</v>
      </c>
      <c r="J52" s="71">
        <v>7.9</v>
      </c>
      <c r="K52" s="71">
        <v>8.78</v>
      </c>
      <c r="L52" s="70">
        <v>0.098</v>
      </c>
    </row>
    <row r="53" spans="1:12" ht="12.75">
      <c r="A53" s="63" t="s">
        <v>138</v>
      </c>
      <c r="B53" s="22" t="s">
        <v>93</v>
      </c>
      <c r="C53" s="23">
        <v>1200</v>
      </c>
      <c r="D53" s="66">
        <v>0.84</v>
      </c>
      <c r="E53" s="66">
        <v>0.29</v>
      </c>
      <c r="F53" s="23">
        <v>8</v>
      </c>
      <c r="G53" s="23">
        <v>11</v>
      </c>
      <c r="H53" s="71">
        <v>0.41</v>
      </c>
      <c r="I53" s="72">
        <v>0.47</v>
      </c>
      <c r="J53" s="71">
        <v>6.49</v>
      </c>
      <c r="K53" s="71">
        <v>7.31</v>
      </c>
      <c r="L53" s="70">
        <v>0.11</v>
      </c>
    </row>
    <row r="54" spans="1:12" ht="12.75">
      <c r="A54" s="63" t="s">
        <v>139</v>
      </c>
      <c r="B54" s="22" t="s">
        <v>93</v>
      </c>
      <c r="C54" s="23">
        <v>1000</v>
      </c>
      <c r="D54" s="66">
        <v>0.84</v>
      </c>
      <c r="E54" s="66">
        <v>0.23</v>
      </c>
      <c r="F54" s="23">
        <v>8</v>
      </c>
      <c r="G54" s="23">
        <v>11</v>
      </c>
      <c r="H54" s="71">
        <v>0.35</v>
      </c>
      <c r="I54" s="72">
        <v>0.41</v>
      </c>
      <c r="J54" s="71">
        <v>5.48</v>
      </c>
      <c r="K54" s="71">
        <v>6.24</v>
      </c>
      <c r="L54" s="70">
        <v>0.11</v>
      </c>
    </row>
    <row r="55" spans="1:12" ht="12.75">
      <c r="A55" s="63" t="s">
        <v>140</v>
      </c>
      <c r="B55" s="22" t="s">
        <v>93</v>
      </c>
      <c r="C55" s="23">
        <v>800</v>
      </c>
      <c r="D55" s="66">
        <v>0.84</v>
      </c>
      <c r="E55" s="66">
        <v>0.17</v>
      </c>
      <c r="F55" s="23">
        <v>8</v>
      </c>
      <c r="G55" s="23">
        <v>11</v>
      </c>
      <c r="H55" s="71">
        <v>0.29</v>
      </c>
      <c r="I55" s="72">
        <v>0.35</v>
      </c>
      <c r="J55" s="71">
        <v>4.46</v>
      </c>
      <c r="K55" s="71">
        <v>5.15</v>
      </c>
      <c r="L55" s="70">
        <v>0.13</v>
      </c>
    </row>
    <row r="56" spans="1:12" ht="33.75">
      <c r="A56" s="63" t="s">
        <v>141</v>
      </c>
      <c r="B56" s="69" t="s">
        <v>142</v>
      </c>
      <c r="C56" s="23">
        <v>1800</v>
      </c>
      <c r="D56" s="66">
        <v>0.84</v>
      </c>
      <c r="E56" s="66">
        <v>0.58</v>
      </c>
      <c r="F56" s="23">
        <v>5</v>
      </c>
      <c r="G56" s="23">
        <v>8</v>
      </c>
      <c r="H56" s="71">
        <v>0.7</v>
      </c>
      <c r="I56" s="72">
        <v>0.81</v>
      </c>
      <c r="J56" s="71">
        <v>9.82</v>
      </c>
      <c r="K56" s="71">
        <v>11.18</v>
      </c>
      <c r="L56" s="70">
        <v>0.083</v>
      </c>
    </row>
    <row r="57" spans="1:12" ht="12.75">
      <c r="A57" s="63" t="s">
        <v>143</v>
      </c>
      <c r="B57" s="22" t="s">
        <v>93</v>
      </c>
      <c r="C57" s="23">
        <v>1600</v>
      </c>
      <c r="D57" s="66">
        <v>0.84</v>
      </c>
      <c r="E57" s="66">
        <v>0.47</v>
      </c>
      <c r="F57" s="23">
        <v>5</v>
      </c>
      <c r="G57" s="23">
        <v>8</v>
      </c>
      <c r="H57" s="71">
        <v>0.58</v>
      </c>
      <c r="I57" s="72">
        <v>0.64</v>
      </c>
      <c r="J57" s="71">
        <v>8.43</v>
      </c>
      <c r="K57" s="71">
        <v>9.37</v>
      </c>
      <c r="L57" s="70">
        <v>0.09</v>
      </c>
    </row>
    <row r="58" spans="1:12" ht="12.75">
      <c r="A58" s="63" t="s">
        <v>144</v>
      </c>
      <c r="B58" s="22" t="s">
        <v>93</v>
      </c>
      <c r="C58" s="23">
        <v>1400</v>
      </c>
      <c r="D58" s="66">
        <v>0.84</v>
      </c>
      <c r="E58" s="66">
        <v>0.41</v>
      </c>
      <c r="F58" s="23">
        <v>5</v>
      </c>
      <c r="G58" s="23">
        <v>8</v>
      </c>
      <c r="H58" s="71">
        <v>0.52</v>
      </c>
      <c r="I58" s="72">
        <v>0.58</v>
      </c>
      <c r="J58" s="71">
        <v>7.46</v>
      </c>
      <c r="K58" s="71">
        <v>8.34</v>
      </c>
      <c r="L58" s="70">
        <v>0.098</v>
      </c>
    </row>
    <row r="59" spans="1:12" ht="12.75">
      <c r="A59" s="63" t="s">
        <v>145</v>
      </c>
      <c r="B59" s="22" t="s">
        <v>93</v>
      </c>
      <c r="C59" s="23">
        <v>1200</v>
      </c>
      <c r="D59" s="66">
        <v>0.84</v>
      </c>
      <c r="E59" s="66">
        <v>0.35</v>
      </c>
      <c r="F59" s="23">
        <v>5</v>
      </c>
      <c r="G59" s="23">
        <v>8</v>
      </c>
      <c r="H59" s="71">
        <v>0.47</v>
      </c>
      <c r="I59" s="72">
        <v>0.52</v>
      </c>
      <c r="J59" s="71">
        <v>6.57</v>
      </c>
      <c r="K59" s="71">
        <v>7.31</v>
      </c>
      <c r="L59" s="70">
        <v>0.11</v>
      </c>
    </row>
    <row r="60" spans="1:12" ht="45">
      <c r="A60" s="63" t="s">
        <v>146</v>
      </c>
      <c r="B60" s="69" t="s">
        <v>147</v>
      </c>
      <c r="C60" s="23">
        <v>1800</v>
      </c>
      <c r="D60" s="66">
        <v>0.84</v>
      </c>
      <c r="E60" s="66">
        <v>0.7</v>
      </c>
      <c r="F60" s="23">
        <v>5</v>
      </c>
      <c r="G60" s="23">
        <v>8</v>
      </c>
      <c r="H60" s="71">
        <v>0.85</v>
      </c>
      <c r="I60" s="72">
        <v>0.93</v>
      </c>
      <c r="J60" s="71">
        <v>10.82</v>
      </c>
      <c r="K60" s="71">
        <v>11.98</v>
      </c>
      <c r="L60" s="70">
        <v>0.075</v>
      </c>
    </row>
    <row r="61" spans="1:12" ht="12.75">
      <c r="A61" s="63" t="s">
        <v>148</v>
      </c>
      <c r="B61" s="22" t="s">
        <v>93</v>
      </c>
      <c r="C61" s="23">
        <v>1600</v>
      </c>
      <c r="D61" s="66">
        <v>0.84</v>
      </c>
      <c r="E61" s="66">
        <v>0.58</v>
      </c>
      <c r="F61" s="23">
        <v>5</v>
      </c>
      <c r="G61" s="23">
        <v>8</v>
      </c>
      <c r="H61" s="71">
        <v>0.72</v>
      </c>
      <c r="I61" s="72">
        <v>0.78</v>
      </c>
      <c r="J61" s="71">
        <v>9.39</v>
      </c>
      <c r="K61" s="71">
        <v>10.34</v>
      </c>
      <c r="L61" s="70">
        <v>0.083</v>
      </c>
    </row>
    <row r="62" spans="1:12" ht="12.75">
      <c r="A62" s="63" t="s">
        <v>149</v>
      </c>
      <c r="B62" s="22" t="s">
        <v>93</v>
      </c>
      <c r="C62" s="23">
        <v>1400</v>
      </c>
      <c r="D62" s="66">
        <v>0.84</v>
      </c>
      <c r="E62" s="66">
        <v>0.47</v>
      </c>
      <c r="F62" s="23">
        <v>5</v>
      </c>
      <c r="G62" s="23">
        <v>8</v>
      </c>
      <c r="H62" s="71">
        <v>0.59</v>
      </c>
      <c r="I62" s="72">
        <v>0.65</v>
      </c>
      <c r="J62" s="71">
        <v>7.92</v>
      </c>
      <c r="K62" s="71">
        <v>8.83</v>
      </c>
      <c r="L62" s="70">
        <v>0.09</v>
      </c>
    </row>
    <row r="63" spans="1:12" ht="12.75">
      <c r="A63" s="63" t="s">
        <v>150</v>
      </c>
      <c r="B63" s="22" t="s">
        <v>93</v>
      </c>
      <c r="C63" s="23">
        <v>1200</v>
      </c>
      <c r="D63" s="66">
        <v>0.84</v>
      </c>
      <c r="E63" s="66">
        <v>0.35</v>
      </c>
      <c r="F63" s="23">
        <v>5</v>
      </c>
      <c r="G63" s="23">
        <v>8</v>
      </c>
      <c r="H63" s="71">
        <v>0.48</v>
      </c>
      <c r="I63" s="72">
        <v>0.54</v>
      </c>
      <c r="J63" s="71">
        <v>6.64</v>
      </c>
      <c r="K63" s="71">
        <v>7.45</v>
      </c>
      <c r="L63" s="70">
        <v>0.11</v>
      </c>
    </row>
    <row r="64" spans="1:12" ht="12.75">
      <c r="A64" s="63" t="s">
        <v>151</v>
      </c>
      <c r="B64" s="22" t="s">
        <v>93</v>
      </c>
      <c r="C64" s="23">
        <v>1000</v>
      </c>
      <c r="D64" s="66">
        <v>0.84</v>
      </c>
      <c r="E64" s="66">
        <v>0.29</v>
      </c>
      <c r="F64" s="23">
        <v>5</v>
      </c>
      <c r="G64" s="23">
        <v>8</v>
      </c>
      <c r="H64" s="71">
        <v>0.38</v>
      </c>
      <c r="I64" s="72">
        <v>0.44</v>
      </c>
      <c r="J64" s="71">
        <v>5.39</v>
      </c>
      <c r="K64" s="71">
        <v>6.14</v>
      </c>
      <c r="L64" s="70">
        <v>0.14</v>
      </c>
    </row>
    <row r="65" spans="1:12" ht="22.5">
      <c r="A65" s="63" t="s">
        <v>152</v>
      </c>
      <c r="B65" s="69" t="s">
        <v>153</v>
      </c>
      <c r="C65" s="23">
        <v>1400</v>
      </c>
      <c r="D65" s="66">
        <v>0.84</v>
      </c>
      <c r="E65" s="66">
        <v>0.47</v>
      </c>
      <c r="F65" s="23">
        <v>5</v>
      </c>
      <c r="G65" s="23">
        <v>8</v>
      </c>
      <c r="H65" s="71">
        <v>0.52</v>
      </c>
      <c r="I65" s="72">
        <v>0.58</v>
      </c>
      <c r="J65" s="71">
        <v>7.46</v>
      </c>
      <c r="K65" s="71">
        <v>8.34</v>
      </c>
      <c r="L65" s="70">
        <v>0.09</v>
      </c>
    </row>
    <row r="66" spans="1:12" ht="12.75">
      <c r="A66" s="63" t="s">
        <v>154</v>
      </c>
      <c r="B66" s="22" t="s">
        <v>93</v>
      </c>
      <c r="C66" s="23">
        <v>1200</v>
      </c>
      <c r="D66" s="66">
        <v>0.84</v>
      </c>
      <c r="E66" s="66">
        <v>0.35</v>
      </c>
      <c r="F66" s="23">
        <v>5</v>
      </c>
      <c r="G66" s="23">
        <v>8</v>
      </c>
      <c r="H66" s="71">
        <v>0.41</v>
      </c>
      <c r="I66" s="72">
        <v>0.47</v>
      </c>
      <c r="J66" s="71">
        <v>6.14</v>
      </c>
      <c r="K66" s="71">
        <v>6.95</v>
      </c>
      <c r="L66" s="70">
        <v>0.11</v>
      </c>
    </row>
    <row r="67" spans="1:12" ht="12.75">
      <c r="A67" s="63" t="s">
        <v>156</v>
      </c>
      <c r="B67" s="22" t="s">
        <v>93</v>
      </c>
      <c r="C67" s="23">
        <v>1000</v>
      </c>
      <c r="D67" s="66">
        <v>0.84</v>
      </c>
      <c r="E67" s="66">
        <v>0.24</v>
      </c>
      <c r="F67" s="23">
        <v>5</v>
      </c>
      <c r="G67" s="23">
        <v>8</v>
      </c>
      <c r="H67" s="71">
        <v>0.3</v>
      </c>
      <c r="I67" s="72">
        <v>0.35</v>
      </c>
      <c r="J67" s="71">
        <v>4.79</v>
      </c>
      <c r="K67" s="71">
        <v>5.48</v>
      </c>
      <c r="L67" s="70">
        <v>0.12</v>
      </c>
    </row>
    <row r="68" spans="1:12" ht="12.75">
      <c r="A68" s="63" t="s">
        <v>157</v>
      </c>
      <c r="B68" s="69" t="s">
        <v>158</v>
      </c>
      <c r="C68" s="23">
        <v>800</v>
      </c>
      <c r="D68" s="66">
        <v>0.84</v>
      </c>
      <c r="E68" s="66">
        <v>0.21</v>
      </c>
      <c r="F68" s="23">
        <v>8</v>
      </c>
      <c r="G68" s="23">
        <v>13</v>
      </c>
      <c r="H68" s="71">
        <v>0.23</v>
      </c>
      <c r="I68" s="72">
        <v>0.26</v>
      </c>
      <c r="J68" s="71">
        <v>3.97</v>
      </c>
      <c r="K68" s="71">
        <v>4.58</v>
      </c>
      <c r="L68" s="73" t="s">
        <v>159</v>
      </c>
    </row>
    <row r="69" spans="1:12" ht="12.75">
      <c r="A69" s="63" t="s">
        <v>160</v>
      </c>
      <c r="B69" s="22" t="s">
        <v>93</v>
      </c>
      <c r="C69" s="23">
        <v>600</v>
      </c>
      <c r="D69" s="66">
        <v>0.84</v>
      </c>
      <c r="E69" s="66">
        <v>0.14</v>
      </c>
      <c r="F69" s="23">
        <v>8</v>
      </c>
      <c r="G69" s="23">
        <v>13</v>
      </c>
      <c r="H69" s="71">
        <v>0.16</v>
      </c>
      <c r="I69" s="72">
        <v>0.17</v>
      </c>
      <c r="J69" s="71">
        <v>2.87</v>
      </c>
      <c r="K69" s="71">
        <v>3.21</v>
      </c>
      <c r="L69" s="70">
        <v>0.15</v>
      </c>
    </row>
    <row r="70" spans="1:12" ht="12.75">
      <c r="A70" s="63" t="s">
        <v>161</v>
      </c>
      <c r="B70" s="22" t="s">
        <v>93</v>
      </c>
      <c r="C70" s="23">
        <v>400</v>
      </c>
      <c r="D70" s="66">
        <v>0.84</v>
      </c>
      <c r="E70" s="66">
        <v>0.09</v>
      </c>
      <c r="F70" s="23">
        <v>8</v>
      </c>
      <c r="G70" s="23">
        <v>13</v>
      </c>
      <c r="H70" s="71">
        <v>0.11</v>
      </c>
      <c r="I70" s="72">
        <v>0.13</v>
      </c>
      <c r="J70" s="71">
        <v>1.94</v>
      </c>
      <c r="K70" s="71">
        <v>2.29</v>
      </c>
      <c r="L70" s="70">
        <v>0.19</v>
      </c>
    </row>
    <row r="71" spans="1:12" ht="12.75">
      <c r="A71" s="63" t="s">
        <v>162</v>
      </c>
      <c r="B71" s="22" t="s">
        <v>93</v>
      </c>
      <c r="C71" s="23">
        <v>300</v>
      </c>
      <c r="D71" s="66">
        <v>0.84</v>
      </c>
      <c r="E71" s="66">
        <v>0.08</v>
      </c>
      <c r="F71" s="23">
        <v>8</v>
      </c>
      <c r="G71" s="23">
        <v>13</v>
      </c>
      <c r="H71" s="71">
        <v>0.09</v>
      </c>
      <c r="I71" s="72">
        <v>0.11</v>
      </c>
      <c r="J71" s="71">
        <v>1.52</v>
      </c>
      <c r="K71" s="71">
        <v>1.83</v>
      </c>
      <c r="L71" s="70">
        <v>0.23</v>
      </c>
    </row>
    <row r="72" spans="1:12" ht="12.75">
      <c r="A72" s="63" t="s">
        <v>163</v>
      </c>
      <c r="B72" s="64" t="s">
        <v>164</v>
      </c>
      <c r="C72" s="23"/>
      <c r="D72" s="66"/>
      <c r="E72" s="66"/>
      <c r="F72" s="23"/>
      <c r="G72" s="23"/>
      <c r="H72" s="23"/>
      <c r="I72" s="67"/>
      <c r="J72" s="23"/>
      <c r="K72" s="23"/>
      <c r="L72" s="68"/>
    </row>
    <row r="73" spans="1:12" ht="22.5">
      <c r="A73" s="63" t="s">
        <v>165</v>
      </c>
      <c r="B73" s="69" t="s">
        <v>166</v>
      </c>
      <c r="C73" s="23">
        <v>1000</v>
      </c>
      <c r="D73" s="66">
        <v>0.84</v>
      </c>
      <c r="E73" s="66">
        <v>0.29</v>
      </c>
      <c r="F73" s="23">
        <v>10</v>
      </c>
      <c r="G73" s="23">
        <v>15</v>
      </c>
      <c r="H73" s="71">
        <v>0.41</v>
      </c>
      <c r="I73" s="72">
        <v>0.47</v>
      </c>
      <c r="J73" s="71">
        <v>6.13</v>
      </c>
      <c r="K73" s="71">
        <v>7.09</v>
      </c>
      <c r="L73" s="70">
        <v>0.11</v>
      </c>
    </row>
    <row r="74" spans="1:12" ht="12.75">
      <c r="A74" s="63" t="s">
        <v>167</v>
      </c>
      <c r="B74" s="22" t="s">
        <v>93</v>
      </c>
      <c r="C74" s="23">
        <v>800</v>
      </c>
      <c r="D74" s="66">
        <v>0.84</v>
      </c>
      <c r="E74" s="66">
        <v>0.21</v>
      </c>
      <c r="F74" s="23">
        <v>10</v>
      </c>
      <c r="G74" s="23">
        <v>15</v>
      </c>
      <c r="H74" s="71">
        <v>0.33</v>
      </c>
      <c r="I74" s="72">
        <v>0.37</v>
      </c>
      <c r="J74" s="71">
        <v>4.92</v>
      </c>
      <c r="K74" s="71">
        <v>5.63</v>
      </c>
      <c r="L74" s="70">
        <v>0.14</v>
      </c>
    </row>
    <row r="75" spans="1:12" ht="12.75">
      <c r="A75" s="63" t="s">
        <v>168</v>
      </c>
      <c r="B75" s="22" t="s">
        <v>93</v>
      </c>
      <c r="C75" s="23">
        <v>600</v>
      </c>
      <c r="D75" s="66">
        <v>0.84</v>
      </c>
      <c r="E75" s="66">
        <v>0.14</v>
      </c>
      <c r="F75" s="23">
        <v>8</v>
      </c>
      <c r="G75" s="23">
        <v>12</v>
      </c>
      <c r="H75" s="71">
        <v>0.22</v>
      </c>
      <c r="I75" s="72">
        <v>0.26</v>
      </c>
      <c r="J75" s="71">
        <v>3.36</v>
      </c>
      <c r="K75" s="71">
        <v>3.91</v>
      </c>
      <c r="L75" s="70">
        <v>0.17</v>
      </c>
    </row>
    <row r="76" spans="1:12" ht="12.75">
      <c r="A76" s="63" t="s">
        <v>169</v>
      </c>
      <c r="B76" s="22" t="s">
        <v>93</v>
      </c>
      <c r="C76" s="23">
        <v>400</v>
      </c>
      <c r="D76" s="66">
        <v>0.84</v>
      </c>
      <c r="E76" s="66">
        <v>0.11</v>
      </c>
      <c r="F76" s="23">
        <v>8</v>
      </c>
      <c r="G76" s="23">
        <v>12</v>
      </c>
      <c r="H76" s="71">
        <v>0.14</v>
      </c>
      <c r="I76" s="72">
        <v>0.15</v>
      </c>
      <c r="J76" s="71">
        <v>2.19</v>
      </c>
      <c r="K76" s="71">
        <v>2.42</v>
      </c>
      <c r="L76" s="70">
        <v>0.23</v>
      </c>
    </row>
    <row r="77" spans="1:12" ht="12.75">
      <c r="A77" s="63" t="s">
        <v>170</v>
      </c>
      <c r="B77" s="22" t="s">
        <v>93</v>
      </c>
      <c r="C77" s="23">
        <v>300</v>
      </c>
      <c r="D77" s="66">
        <v>0.84</v>
      </c>
      <c r="E77" s="66">
        <v>0.08</v>
      </c>
      <c r="F77" s="23">
        <v>8</v>
      </c>
      <c r="G77" s="23">
        <v>12</v>
      </c>
      <c r="H77" s="71">
        <v>0.11</v>
      </c>
      <c r="I77" s="72">
        <v>0.13</v>
      </c>
      <c r="J77" s="71">
        <v>1.68</v>
      </c>
      <c r="K77" s="71">
        <v>1.95</v>
      </c>
      <c r="L77" s="70">
        <v>0.26</v>
      </c>
    </row>
    <row r="78" spans="1:12" ht="22.5">
      <c r="A78" s="63" t="s">
        <v>171</v>
      </c>
      <c r="B78" s="69" t="s">
        <v>172</v>
      </c>
      <c r="C78" s="23">
        <v>1200</v>
      </c>
      <c r="D78" s="66">
        <v>0.84</v>
      </c>
      <c r="E78" s="66">
        <v>0.29</v>
      </c>
      <c r="F78" s="23">
        <v>15</v>
      </c>
      <c r="G78" s="23">
        <v>22</v>
      </c>
      <c r="H78" s="71">
        <v>0.52</v>
      </c>
      <c r="I78" s="72">
        <v>0.58</v>
      </c>
      <c r="J78" s="71">
        <v>8.17</v>
      </c>
      <c r="K78" s="71">
        <v>9.46</v>
      </c>
      <c r="L78" s="70">
        <v>0.075</v>
      </c>
    </row>
    <row r="79" spans="1:12" ht="12.75">
      <c r="A79" s="63" t="s">
        <v>173</v>
      </c>
      <c r="B79" s="22" t="s">
        <v>93</v>
      </c>
      <c r="C79" s="23">
        <v>1000</v>
      </c>
      <c r="D79" s="66">
        <v>0.84</v>
      </c>
      <c r="E79" s="66">
        <v>0.23</v>
      </c>
      <c r="F79" s="23">
        <v>15</v>
      </c>
      <c r="G79" s="23">
        <v>22</v>
      </c>
      <c r="H79" s="71">
        <v>0.44</v>
      </c>
      <c r="I79" s="72">
        <v>0.5</v>
      </c>
      <c r="J79" s="71">
        <v>6.86</v>
      </c>
      <c r="K79" s="71">
        <v>8.01</v>
      </c>
      <c r="L79" s="70">
        <v>0.098</v>
      </c>
    </row>
    <row r="80" spans="1:12" ht="12.75">
      <c r="A80" s="63" t="s">
        <v>174</v>
      </c>
      <c r="B80" s="22" t="s">
        <v>93</v>
      </c>
      <c r="C80" s="23">
        <v>800</v>
      </c>
      <c r="D80" s="66">
        <v>0.84</v>
      </c>
      <c r="E80" s="66">
        <v>0.17</v>
      </c>
      <c r="F80" s="23">
        <v>15</v>
      </c>
      <c r="G80" s="23">
        <v>22</v>
      </c>
      <c r="H80" s="71">
        <v>0.35</v>
      </c>
      <c r="I80" s="72">
        <v>0.41</v>
      </c>
      <c r="J80" s="71">
        <v>5.48</v>
      </c>
      <c r="K80" s="71">
        <v>6.49</v>
      </c>
      <c r="L80" s="70">
        <v>0.12</v>
      </c>
    </row>
    <row r="81" spans="1:12" ht="33.75">
      <c r="A81" s="63" t="s">
        <v>175</v>
      </c>
      <c r="B81" s="64" t="s">
        <v>176</v>
      </c>
      <c r="C81" s="23"/>
      <c r="D81" s="66"/>
      <c r="E81" s="23"/>
      <c r="F81" s="23"/>
      <c r="G81" s="23"/>
      <c r="H81" s="23"/>
      <c r="I81" s="67"/>
      <c r="J81" s="23"/>
      <c r="K81" s="23"/>
      <c r="L81" s="68"/>
    </row>
    <row r="82" spans="1:12" ht="12.75">
      <c r="A82" s="63" t="s">
        <v>177</v>
      </c>
      <c r="B82" s="69" t="s">
        <v>178</v>
      </c>
      <c r="C82" s="23">
        <v>1800</v>
      </c>
      <c r="D82" s="66">
        <v>0.84</v>
      </c>
      <c r="E82" s="66">
        <v>0.58</v>
      </c>
      <c r="F82" s="23">
        <v>2</v>
      </c>
      <c r="G82" s="23">
        <v>4</v>
      </c>
      <c r="H82" s="71">
        <v>0.76</v>
      </c>
      <c r="I82" s="72">
        <v>0.93</v>
      </c>
      <c r="J82" s="71">
        <v>9.6</v>
      </c>
      <c r="K82" s="71">
        <v>11.09</v>
      </c>
      <c r="L82" s="70">
        <v>0.09</v>
      </c>
    </row>
    <row r="83" spans="1:12" ht="22.5">
      <c r="A83" s="63" t="s">
        <v>179</v>
      </c>
      <c r="B83" s="69" t="s">
        <v>180</v>
      </c>
      <c r="C83" s="23">
        <v>1700</v>
      </c>
      <c r="D83" s="66">
        <v>0.84</v>
      </c>
      <c r="E83" s="66">
        <v>0.52</v>
      </c>
      <c r="F83" s="23">
        <v>2</v>
      </c>
      <c r="G83" s="23">
        <v>4</v>
      </c>
      <c r="H83" s="71">
        <v>0.7</v>
      </c>
      <c r="I83" s="72">
        <v>0.87</v>
      </c>
      <c r="J83" s="71">
        <v>8.95</v>
      </c>
      <c r="K83" s="71">
        <v>10.42</v>
      </c>
      <c r="L83" s="70">
        <v>0.098</v>
      </c>
    </row>
    <row r="84" spans="1:12" ht="22.5">
      <c r="A84" s="63" t="s">
        <v>181</v>
      </c>
      <c r="B84" s="69" t="s">
        <v>182</v>
      </c>
      <c r="C84" s="23">
        <v>1600</v>
      </c>
      <c r="D84" s="66">
        <v>0.84</v>
      </c>
      <c r="E84" s="66">
        <v>0.47</v>
      </c>
      <c r="F84" s="23">
        <v>2</v>
      </c>
      <c r="G84" s="23">
        <v>4</v>
      </c>
      <c r="H84" s="71">
        <v>0.7</v>
      </c>
      <c r="I84" s="72">
        <v>0.81</v>
      </c>
      <c r="J84" s="71">
        <v>8.69</v>
      </c>
      <c r="K84" s="71">
        <v>9.76</v>
      </c>
      <c r="L84" s="70">
        <v>0.12</v>
      </c>
    </row>
    <row r="85" spans="1:12" ht="12.75">
      <c r="A85" s="63" t="s">
        <v>183</v>
      </c>
      <c r="B85" s="69" t="s">
        <v>184</v>
      </c>
      <c r="C85" s="23">
        <v>1400</v>
      </c>
      <c r="D85" s="66">
        <v>0.84</v>
      </c>
      <c r="E85" s="66">
        <v>0.41</v>
      </c>
      <c r="F85" s="23">
        <v>2</v>
      </c>
      <c r="G85" s="23">
        <v>4</v>
      </c>
      <c r="H85" s="71">
        <v>0.52</v>
      </c>
      <c r="I85" s="72">
        <v>0.64</v>
      </c>
      <c r="J85" s="71">
        <v>7</v>
      </c>
      <c r="K85" s="71">
        <v>8.11</v>
      </c>
      <c r="L85" s="70">
        <v>0.11</v>
      </c>
    </row>
    <row r="86" spans="1:12" ht="12.75">
      <c r="A86" s="63" t="s">
        <v>185</v>
      </c>
      <c r="B86" s="22" t="s">
        <v>93</v>
      </c>
      <c r="C86" s="23">
        <v>1200</v>
      </c>
      <c r="D86" s="66">
        <v>0.84</v>
      </c>
      <c r="E86" s="66">
        <v>0.35</v>
      </c>
      <c r="F86" s="23">
        <v>2</v>
      </c>
      <c r="G86" s="23">
        <v>4</v>
      </c>
      <c r="H86" s="71">
        <v>0.47</v>
      </c>
      <c r="I86" s="72">
        <v>0.58</v>
      </c>
      <c r="J86" s="71">
        <v>6.16</v>
      </c>
      <c r="K86" s="71">
        <v>7.15</v>
      </c>
      <c r="L86" s="70">
        <v>0.14</v>
      </c>
    </row>
    <row r="87" spans="1:12" ht="22.5">
      <c r="A87" s="63" t="s">
        <v>186</v>
      </c>
      <c r="B87" s="69" t="s">
        <v>187</v>
      </c>
      <c r="C87" s="23">
        <v>1000</v>
      </c>
      <c r="D87" s="66">
        <v>0.84</v>
      </c>
      <c r="E87" s="66">
        <v>0.21</v>
      </c>
      <c r="F87" s="23">
        <v>7</v>
      </c>
      <c r="G87" s="23">
        <v>12</v>
      </c>
      <c r="H87" s="71">
        <v>0.26</v>
      </c>
      <c r="I87" s="72">
        <v>0.3</v>
      </c>
      <c r="J87" s="71">
        <v>4.64</v>
      </c>
      <c r="K87" s="71">
        <v>5.42</v>
      </c>
      <c r="L87" s="70">
        <v>0.15</v>
      </c>
    </row>
    <row r="88" spans="1:12" ht="12.75">
      <c r="A88" s="63" t="s">
        <v>188</v>
      </c>
      <c r="B88" s="22" t="s">
        <v>93</v>
      </c>
      <c r="C88" s="23">
        <v>800</v>
      </c>
      <c r="D88" s="66">
        <v>0.84</v>
      </c>
      <c r="E88" s="66">
        <v>0.16</v>
      </c>
      <c r="F88" s="23">
        <v>7</v>
      </c>
      <c r="G88" s="23">
        <v>12</v>
      </c>
      <c r="H88" s="71">
        <v>0.21</v>
      </c>
      <c r="I88" s="72">
        <v>0.26</v>
      </c>
      <c r="J88" s="71">
        <v>3.73</v>
      </c>
      <c r="K88" s="71">
        <v>4.51</v>
      </c>
      <c r="L88" s="70">
        <v>0.16</v>
      </c>
    </row>
    <row r="89" spans="1:12" ht="12.75">
      <c r="A89" s="63" t="s">
        <v>189</v>
      </c>
      <c r="B89" s="69" t="s">
        <v>190</v>
      </c>
      <c r="C89" s="23">
        <v>600</v>
      </c>
      <c r="D89" s="66">
        <v>0.84</v>
      </c>
      <c r="E89" s="66">
        <v>0.14</v>
      </c>
      <c r="F89" s="23">
        <v>10</v>
      </c>
      <c r="G89" s="23">
        <v>15</v>
      </c>
      <c r="H89" s="71">
        <v>0.19</v>
      </c>
      <c r="I89" s="72">
        <v>0.23</v>
      </c>
      <c r="J89" s="71">
        <v>3.24</v>
      </c>
      <c r="K89" s="71">
        <v>3.84</v>
      </c>
      <c r="L89" s="70">
        <v>0.17</v>
      </c>
    </row>
    <row r="90" spans="1:12" ht="22.5">
      <c r="A90" s="63" t="s">
        <v>191</v>
      </c>
      <c r="B90" s="69" t="s">
        <v>192</v>
      </c>
      <c r="C90" s="23">
        <v>500</v>
      </c>
      <c r="D90" s="66">
        <v>0.84</v>
      </c>
      <c r="E90" s="66">
        <v>0.12</v>
      </c>
      <c r="F90" s="23">
        <v>6</v>
      </c>
      <c r="G90" s="23">
        <v>10</v>
      </c>
      <c r="H90" s="71">
        <v>0.15</v>
      </c>
      <c r="I90" s="72">
        <v>0.19</v>
      </c>
      <c r="J90" s="71">
        <v>2.44</v>
      </c>
      <c r="K90" s="71">
        <v>2.95</v>
      </c>
      <c r="L90" s="70">
        <v>0.43</v>
      </c>
    </row>
    <row r="91" spans="1:12" ht="12.75">
      <c r="A91" s="63" t="s">
        <v>193</v>
      </c>
      <c r="B91" s="22" t="s">
        <v>93</v>
      </c>
      <c r="C91" s="23">
        <v>400</v>
      </c>
      <c r="D91" s="66">
        <v>0.84</v>
      </c>
      <c r="E91" s="66">
        <v>0.09</v>
      </c>
      <c r="F91" s="23">
        <v>6</v>
      </c>
      <c r="G91" s="23">
        <v>10</v>
      </c>
      <c r="H91" s="71">
        <v>0.13</v>
      </c>
      <c r="I91" s="72">
        <v>0.15</v>
      </c>
      <c r="J91" s="71">
        <v>2.03</v>
      </c>
      <c r="K91" s="71">
        <v>2.35</v>
      </c>
      <c r="L91" s="70">
        <v>0.53</v>
      </c>
    </row>
    <row r="92" spans="1:12" ht="12.75">
      <c r="A92" s="63" t="s">
        <v>194</v>
      </c>
      <c r="B92" s="69" t="s">
        <v>195</v>
      </c>
      <c r="C92" s="23">
        <v>1200</v>
      </c>
      <c r="D92" s="66">
        <v>0.84</v>
      </c>
      <c r="E92" s="66">
        <v>0.35</v>
      </c>
      <c r="F92" s="23">
        <v>4</v>
      </c>
      <c r="G92" s="23">
        <v>6</v>
      </c>
      <c r="H92" s="71">
        <v>0.41</v>
      </c>
      <c r="I92" s="72">
        <v>0.47</v>
      </c>
      <c r="J92" s="71">
        <v>6.01</v>
      </c>
      <c r="K92" s="71">
        <v>6.7</v>
      </c>
      <c r="L92" s="70">
        <v>0.098</v>
      </c>
    </row>
    <row r="93" spans="1:12" ht="12.75">
      <c r="A93" s="63" t="s">
        <v>196</v>
      </c>
      <c r="B93" s="22" t="s">
        <v>93</v>
      </c>
      <c r="C93" s="23">
        <v>1000</v>
      </c>
      <c r="D93" s="66">
        <v>0.84</v>
      </c>
      <c r="E93" s="66">
        <v>0.23</v>
      </c>
      <c r="F93" s="23">
        <v>4</v>
      </c>
      <c r="G93" s="23">
        <v>6</v>
      </c>
      <c r="H93" s="71">
        <v>0.29</v>
      </c>
      <c r="I93" s="72">
        <v>0.35</v>
      </c>
      <c r="J93" s="71">
        <v>4.62</v>
      </c>
      <c r="K93" s="71">
        <v>5.28</v>
      </c>
      <c r="L93" s="70">
        <v>0.11</v>
      </c>
    </row>
    <row r="94" spans="1:12" ht="33.75">
      <c r="A94" s="63" t="s">
        <v>197</v>
      </c>
      <c r="B94" s="69" t="s">
        <v>198</v>
      </c>
      <c r="C94" s="23">
        <v>800</v>
      </c>
      <c r="D94" s="66">
        <v>0.84</v>
      </c>
      <c r="E94" s="66">
        <v>0.15</v>
      </c>
      <c r="F94" s="23">
        <v>4</v>
      </c>
      <c r="G94" s="23">
        <v>6</v>
      </c>
      <c r="H94" s="71">
        <v>0.19</v>
      </c>
      <c r="I94" s="72">
        <v>0.21</v>
      </c>
      <c r="J94" s="71">
        <v>3.34</v>
      </c>
      <c r="K94" s="71">
        <v>3.66</v>
      </c>
      <c r="L94" s="68">
        <v>0.075</v>
      </c>
    </row>
    <row r="95" spans="1:12" ht="45">
      <c r="A95" s="74" t="s">
        <v>199</v>
      </c>
      <c r="B95" s="75" t="s">
        <v>200</v>
      </c>
      <c r="C95" s="23"/>
      <c r="D95" s="66"/>
      <c r="E95" s="23"/>
      <c r="F95" s="23"/>
      <c r="G95" s="23"/>
      <c r="H95" s="23"/>
      <c r="I95" s="67"/>
      <c r="J95" s="23"/>
      <c r="K95" s="23"/>
      <c r="L95" s="68"/>
    </row>
    <row r="96" spans="1:12" ht="22.5">
      <c r="A96" s="63" t="s">
        <v>82</v>
      </c>
      <c r="B96" s="64" t="s">
        <v>201</v>
      </c>
      <c r="C96" s="23"/>
      <c r="D96" s="66"/>
      <c r="E96" s="23"/>
      <c r="F96" s="23"/>
      <c r="G96" s="23"/>
      <c r="H96" s="23"/>
      <c r="I96" s="67"/>
      <c r="J96" s="23"/>
      <c r="K96" s="23"/>
      <c r="L96" s="68"/>
    </row>
    <row r="97" spans="1:12" ht="56.25">
      <c r="A97" s="63" t="s">
        <v>202</v>
      </c>
      <c r="B97" s="69" t="s">
        <v>203</v>
      </c>
      <c r="C97" s="23">
        <v>1800</v>
      </c>
      <c r="D97" s="66">
        <v>0.88</v>
      </c>
      <c r="E97" s="23">
        <v>0.56</v>
      </c>
      <c r="F97" s="23">
        <v>1</v>
      </c>
      <c r="G97" s="23">
        <v>2</v>
      </c>
      <c r="H97" s="71">
        <v>0.7</v>
      </c>
      <c r="I97" s="72">
        <v>0.81</v>
      </c>
      <c r="J97" s="71">
        <v>9.2</v>
      </c>
      <c r="K97" s="71">
        <v>10.12</v>
      </c>
      <c r="L97" s="70">
        <v>0.11</v>
      </c>
    </row>
    <row r="98" spans="1:12" ht="45">
      <c r="A98" s="63" t="s">
        <v>204</v>
      </c>
      <c r="B98" s="69" t="s">
        <v>205</v>
      </c>
      <c r="C98" s="23">
        <v>1700</v>
      </c>
      <c r="D98" s="66">
        <v>0.88</v>
      </c>
      <c r="E98" s="66">
        <v>0.52</v>
      </c>
      <c r="F98" s="23">
        <v>1.5</v>
      </c>
      <c r="G98" s="23">
        <v>3</v>
      </c>
      <c r="H98" s="71">
        <v>0.64</v>
      </c>
      <c r="I98" s="72">
        <v>0.76</v>
      </c>
      <c r="J98" s="71">
        <v>8.64</v>
      </c>
      <c r="K98" s="71">
        <v>9.7</v>
      </c>
      <c r="L98" s="70">
        <v>0.12</v>
      </c>
    </row>
    <row r="99" spans="1:12" ht="56.25">
      <c r="A99" s="63" t="s">
        <v>206</v>
      </c>
      <c r="B99" s="69" t="s">
        <v>207</v>
      </c>
      <c r="C99" s="23">
        <v>1600</v>
      </c>
      <c r="D99" s="66">
        <v>0.88</v>
      </c>
      <c r="E99" s="66">
        <v>0.47</v>
      </c>
      <c r="F99" s="23">
        <v>2</v>
      </c>
      <c r="G99" s="23">
        <v>4</v>
      </c>
      <c r="H99" s="71">
        <v>0.58</v>
      </c>
      <c r="I99" s="72">
        <v>0.7</v>
      </c>
      <c r="J99" s="71">
        <v>8.08</v>
      </c>
      <c r="K99" s="71">
        <v>9.23</v>
      </c>
      <c r="L99" s="70">
        <v>0.15</v>
      </c>
    </row>
    <row r="100" spans="1:12" ht="33.75">
      <c r="A100" s="63" t="s">
        <v>208</v>
      </c>
      <c r="B100" s="69" t="s">
        <v>209</v>
      </c>
      <c r="C100" s="23">
        <v>1800</v>
      </c>
      <c r="D100" s="66">
        <v>0.88</v>
      </c>
      <c r="E100" s="66">
        <v>0.7</v>
      </c>
      <c r="F100" s="23">
        <v>2</v>
      </c>
      <c r="G100" s="23">
        <v>4</v>
      </c>
      <c r="H100" s="71">
        <v>0.76</v>
      </c>
      <c r="I100" s="72">
        <v>0.87</v>
      </c>
      <c r="J100" s="71">
        <v>9.77</v>
      </c>
      <c r="K100" s="71">
        <v>10.9</v>
      </c>
      <c r="L100" s="70">
        <v>0.11</v>
      </c>
    </row>
    <row r="101" spans="1:12" ht="33.75">
      <c r="A101" s="63" t="s">
        <v>210</v>
      </c>
      <c r="B101" s="69" t="s">
        <v>211</v>
      </c>
      <c r="C101" s="23">
        <v>1200</v>
      </c>
      <c r="D101" s="66">
        <v>0.88</v>
      </c>
      <c r="E101" s="66">
        <v>0.35</v>
      </c>
      <c r="F101" s="23">
        <v>2</v>
      </c>
      <c r="G101" s="23">
        <v>4</v>
      </c>
      <c r="H101" s="71">
        <v>0.47</v>
      </c>
      <c r="I101" s="72">
        <v>0.52</v>
      </c>
      <c r="J101" s="71">
        <v>6.26</v>
      </c>
      <c r="K101" s="71">
        <v>6.49</v>
      </c>
      <c r="L101" s="70">
        <v>0.19</v>
      </c>
    </row>
    <row r="102" spans="1:12" ht="12.75">
      <c r="A102" s="63" t="s">
        <v>212</v>
      </c>
      <c r="B102" s="22" t="s">
        <v>93</v>
      </c>
      <c r="C102" s="23">
        <v>1000</v>
      </c>
      <c r="D102" s="66">
        <v>0.88</v>
      </c>
      <c r="E102" s="66">
        <v>0.29</v>
      </c>
      <c r="F102" s="23">
        <v>2</v>
      </c>
      <c r="G102" s="23">
        <v>4</v>
      </c>
      <c r="H102" s="71">
        <v>0.41</v>
      </c>
      <c r="I102" s="72">
        <v>0.47</v>
      </c>
      <c r="J102" s="71">
        <v>5.35</v>
      </c>
      <c r="K102" s="71">
        <v>5.96</v>
      </c>
      <c r="L102" s="70">
        <v>0.23</v>
      </c>
    </row>
    <row r="103" spans="1:12" ht="33.75">
      <c r="A103" s="63" t="s">
        <v>213</v>
      </c>
      <c r="B103" s="69" t="s">
        <v>214</v>
      </c>
      <c r="C103" s="23">
        <v>1500</v>
      </c>
      <c r="D103" s="66">
        <v>0.88</v>
      </c>
      <c r="E103" s="66">
        <v>0.52</v>
      </c>
      <c r="F103" s="23">
        <v>1.5</v>
      </c>
      <c r="G103" s="23">
        <v>3</v>
      </c>
      <c r="H103" s="71">
        <v>0.64</v>
      </c>
      <c r="I103" s="72">
        <v>0.7</v>
      </c>
      <c r="J103" s="71">
        <v>8.12</v>
      </c>
      <c r="K103" s="71">
        <v>8.76</v>
      </c>
      <c r="L103" s="70">
        <v>0.11</v>
      </c>
    </row>
    <row r="104" spans="1:12" ht="56.25">
      <c r="A104" s="63" t="s">
        <v>88</v>
      </c>
      <c r="B104" s="64" t="s">
        <v>215</v>
      </c>
      <c r="C104" s="23"/>
      <c r="D104" s="66"/>
      <c r="E104" s="23"/>
      <c r="F104" s="23"/>
      <c r="G104" s="23"/>
      <c r="H104" s="23"/>
      <c r="I104" s="67"/>
      <c r="J104" s="23"/>
      <c r="K104" s="23"/>
      <c r="L104" s="68"/>
    </row>
    <row r="105" spans="1:12" ht="67.5">
      <c r="A105" s="63" t="s">
        <v>216</v>
      </c>
      <c r="B105" s="69" t="s">
        <v>217</v>
      </c>
      <c r="C105" s="23">
        <v>1600</v>
      </c>
      <c r="D105" s="66">
        <v>0.88</v>
      </c>
      <c r="E105" s="66">
        <v>0.47</v>
      </c>
      <c r="F105" s="23">
        <v>1</v>
      </c>
      <c r="G105" s="23">
        <v>2</v>
      </c>
      <c r="H105" s="71">
        <v>0.58</v>
      </c>
      <c r="I105" s="72">
        <v>0.64</v>
      </c>
      <c r="J105" s="71">
        <v>7.91</v>
      </c>
      <c r="K105" s="71">
        <v>8.48</v>
      </c>
      <c r="L105" s="70">
        <v>0.14</v>
      </c>
    </row>
    <row r="106" spans="1:12" ht="67.5">
      <c r="A106" s="63" t="s">
        <v>218</v>
      </c>
      <c r="B106" s="69" t="s">
        <v>219</v>
      </c>
      <c r="C106" s="23">
        <v>1400</v>
      </c>
      <c r="D106" s="66">
        <v>0.88</v>
      </c>
      <c r="E106" s="66">
        <v>0.41</v>
      </c>
      <c r="F106" s="23">
        <v>1</v>
      </c>
      <c r="G106" s="23">
        <v>2</v>
      </c>
      <c r="H106" s="71">
        <v>0.52</v>
      </c>
      <c r="I106" s="72">
        <v>0.58</v>
      </c>
      <c r="J106" s="71">
        <v>7.01</v>
      </c>
      <c r="K106" s="71">
        <v>7.56</v>
      </c>
      <c r="L106" s="70">
        <v>0.16</v>
      </c>
    </row>
    <row r="107" spans="1:12" ht="67.5">
      <c r="A107" s="63" t="s">
        <v>220</v>
      </c>
      <c r="B107" s="69" t="s">
        <v>221</v>
      </c>
      <c r="C107" s="23">
        <v>1200</v>
      </c>
      <c r="D107" s="66">
        <v>0.88</v>
      </c>
      <c r="E107" s="66">
        <v>0.35</v>
      </c>
      <c r="F107" s="23">
        <v>1</v>
      </c>
      <c r="G107" s="23">
        <v>2</v>
      </c>
      <c r="H107" s="71">
        <v>0.47</v>
      </c>
      <c r="I107" s="72">
        <v>0.52</v>
      </c>
      <c r="J107" s="71">
        <v>6.16</v>
      </c>
      <c r="K107" s="71">
        <v>6.62</v>
      </c>
      <c r="L107" s="70">
        <v>0.17</v>
      </c>
    </row>
    <row r="108" spans="1:12" ht="45">
      <c r="A108" s="63" t="s">
        <v>222</v>
      </c>
      <c r="B108" s="69" t="s">
        <v>223</v>
      </c>
      <c r="C108" s="23">
        <v>1500</v>
      </c>
      <c r="D108" s="66">
        <v>0.88</v>
      </c>
      <c r="E108" s="66">
        <v>0.64</v>
      </c>
      <c r="F108" s="23">
        <v>2</v>
      </c>
      <c r="G108" s="23">
        <v>4</v>
      </c>
      <c r="H108" s="71">
        <v>0.7</v>
      </c>
      <c r="I108" s="72">
        <v>0.81</v>
      </c>
      <c r="J108" s="71">
        <v>8.59</v>
      </c>
      <c r="K108" s="71">
        <v>9.63</v>
      </c>
      <c r="L108" s="70">
        <v>0.13</v>
      </c>
    </row>
    <row r="109" spans="1:12" ht="45">
      <c r="A109" s="63" t="s">
        <v>224</v>
      </c>
      <c r="B109" s="69" t="s">
        <v>225</v>
      </c>
      <c r="C109" s="23">
        <v>1400</v>
      </c>
      <c r="D109" s="66">
        <v>0.88</v>
      </c>
      <c r="E109" s="66">
        <v>0.52</v>
      </c>
      <c r="F109" s="23">
        <v>2</v>
      </c>
      <c r="G109" s="23">
        <v>4</v>
      </c>
      <c r="H109" s="71">
        <v>0.64</v>
      </c>
      <c r="I109" s="72">
        <v>0.76</v>
      </c>
      <c r="J109" s="71">
        <v>7.93</v>
      </c>
      <c r="K109" s="71">
        <v>9.01</v>
      </c>
      <c r="L109" s="70">
        <v>0.14</v>
      </c>
    </row>
    <row r="110" spans="1:12" ht="22.5">
      <c r="A110" s="63" t="s">
        <v>226</v>
      </c>
      <c r="B110" s="64" t="s">
        <v>227</v>
      </c>
      <c r="C110" s="23"/>
      <c r="D110" s="66"/>
      <c r="E110" s="23"/>
      <c r="F110" s="23"/>
      <c r="G110" s="23"/>
      <c r="H110" s="23"/>
      <c r="I110" s="67"/>
      <c r="J110" s="23"/>
      <c r="K110" s="23"/>
      <c r="L110" s="68"/>
    </row>
    <row r="111" spans="1:12" ht="22.5">
      <c r="A111" s="63" t="s">
        <v>228</v>
      </c>
      <c r="B111" s="69" t="s">
        <v>229</v>
      </c>
      <c r="C111" s="23">
        <v>2800</v>
      </c>
      <c r="D111" s="66">
        <v>0.88</v>
      </c>
      <c r="E111" s="66">
        <v>3.49</v>
      </c>
      <c r="F111" s="23">
        <v>0</v>
      </c>
      <c r="G111" s="23">
        <v>0</v>
      </c>
      <c r="H111" s="71">
        <v>3.49</v>
      </c>
      <c r="I111" s="72">
        <v>3.49</v>
      </c>
      <c r="J111" s="71">
        <v>25.04</v>
      </c>
      <c r="K111" s="71">
        <v>25.04</v>
      </c>
      <c r="L111" s="70">
        <v>0.008</v>
      </c>
    </row>
    <row r="112" spans="1:12" ht="12.75">
      <c r="A112" s="63" t="s">
        <v>230</v>
      </c>
      <c r="B112" s="69" t="s">
        <v>231</v>
      </c>
      <c r="C112" s="23">
        <v>2800</v>
      </c>
      <c r="D112" s="66">
        <v>0.88</v>
      </c>
      <c r="E112" s="66">
        <v>2.91</v>
      </c>
      <c r="F112" s="23">
        <v>0</v>
      </c>
      <c r="G112" s="23">
        <v>0</v>
      </c>
      <c r="H112" s="71">
        <v>2.91</v>
      </c>
      <c r="I112" s="72">
        <v>2.91</v>
      </c>
      <c r="J112" s="71">
        <v>22.86</v>
      </c>
      <c r="K112" s="71">
        <v>22.86</v>
      </c>
      <c r="L112" s="70">
        <v>0.008</v>
      </c>
    </row>
    <row r="113" spans="1:12" ht="12.75">
      <c r="A113" s="63" t="s">
        <v>232</v>
      </c>
      <c r="B113" s="69" t="s">
        <v>233</v>
      </c>
      <c r="C113" s="23">
        <v>2000</v>
      </c>
      <c r="D113" s="66">
        <v>0.88</v>
      </c>
      <c r="E113" s="66">
        <v>0.93</v>
      </c>
      <c r="F113" s="23">
        <v>2</v>
      </c>
      <c r="G113" s="23">
        <v>3</v>
      </c>
      <c r="H113" s="71">
        <v>1.16</v>
      </c>
      <c r="I113" s="72">
        <v>1.28</v>
      </c>
      <c r="J113" s="71">
        <v>12.77</v>
      </c>
      <c r="K113" s="71">
        <v>13.7</v>
      </c>
      <c r="L113" s="70">
        <v>0.06</v>
      </c>
    </row>
    <row r="114" spans="1:12" ht="12.75">
      <c r="A114" s="63" t="s">
        <v>234</v>
      </c>
      <c r="B114" s="22" t="s">
        <v>93</v>
      </c>
      <c r="C114" s="23">
        <v>1800</v>
      </c>
      <c r="D114" s="66">
        <v>0.88</v>
      </c>
      <c r="E114" s="66">
        <v>0.7</v>
      </c>
      <c r="F114" s="23">
        <v>2</v>
      </c>
      <c r="G114" s="23">
        <v>3</v>
      </c>
      <c r="H114" s="71">
        <v>0.93</v>
      </c>
      <c r="I114" s="72">
        <v>1.05</v>
      </c>
      <c r="J114" s="71">
        <v>10.85</v>
      </c>
      <c r="K114" s="71">
        <v>11.77</v>
      </c>
      <c r="L114" s="70">
        <v>0.075</v>
      </c>
    </row>
    <row r="115" spans="1:12" ht="12.75">
      <c r="A115" s="63" t="s">
        <v>235</v>
      </c>
      <c r="B115" s="22" t="s">
        <v>93</v>
      </c>
      <c r="C115" s="23">
        <v>1600</v>
      </c>
      <c r="D115" s="66">
        <v>0.88</v>
      </c>
      <c r="E115" s="66">
        <v>0.58</v>
      </c>
      <c r="F115" s="23">
        <v>2</v>
      </c>
      <c r="G115" s="23">
        <v>3</v>
      </c>
      <c r="H115" s="71">
        <v>0.73</v>
      </c>
      <c r="I115" s="72">
        <v>0.81</v>
      </c>
      <c r="J115" s="71">
        <v>9.06</v>
      </c>
      <c r="K115" s="71">
        <v>9.75</v>
      </c>
      <c r="L115" s="70">
        <v>0.09</v>
      </c>
    </row>
    <row r="116" spans="1:12" ht="12.75">
      <c r="A116" s="63" t="s">
        <v>236</v>
      </c>
      <c r="B116" s="22" t="s">
        <v>93</v>
      </c>
      <c r="C116" s="23">
        <v>1400</v>
      </c>
      <c r="D116" s="66">
        <v>0.88</v>
      </c>
      <c r="E116" s="66">
        <v>0.49</v>
      </c>
      <c r="F116" s="23">
        <v>2</v>
      </c>
      <c r="G116" s="23">
        <v>3</v>
      </c>
      <c r="H116" s="71">
        <v>0.56</v>
      </c>
      <c r="I116" s="72">
        <v>0.58</v>
      </c>
      <c r="J116" s="71">
        <v>7.42</v>
      </c>
      <c r="K116" s="71">
        <v>7.72</v>
      </c>
      <c r="L116" s="70">
        <v>0.11</v>
      </c>
    </row>
    <row r="117" spans="1:12" ht="12.75">
      <c r="A117" s="63" t="s">
        <v>237</v>
      </c>
      <c r="B117" s="69" t="s">
        <v>238</v>
      </c>
      <c r="C117" s="23">
        <v>2000</v>
      </c>
      <c r="D117" s="66">
        <v>0.88</v>
      </c>
      <c r="E117" s="66">
        <v>0.76</v>
      </c>
      <c r="F117" s="23">
        <v>3</v>
      </c>
      <c r="G117" s="23">
        <v>5</v>
      </c>
      <c r="H117" s="71">
        <v>0.93</v>
      </c>
      <c r="I117" s="72">
        <v>1.05</v>
      </c>
      <c r="J117" s="71">
        <v>11.68</v>
      </c>
      <c r="K117" s="71">
        <v>12.92</v>
      </c>
      <c r="L117" s="70">
        <v>0.075</v>
      </c>
    </row>
    <row r="118" spans="1:12" ht="12.75">
      <c r="A118" s="63" t="s">
        <v>239</v>
      </c>
      <c r="B118" s="22" t="s">
        <v>93</v>
      </c>
      <c r="C118" s="23">
        <v>1800</v>
      </c>
      <c r="D118" s="66">
        <v>0.88</v>
      </c>
      <c r="E118" s="66">
        <v>0.56</v>
      </c>
      <c r="F118" s="23">
        <v>3</v>
      </c>
      <c r="G118" s="23">
        <v>5</v>
      </c>
      <c r="H118" s="71">
        <v>0.7</v>
      </c>
      <c r="I118" s="72">
        <v>0.81</v>
      </c>
      <c r="J118" s="71">
        <v>9.61</v>
      </c>
      <c r="K118" s="71">
        <v>10.76</v>
      </c>
      <c r="L118" s="70">
        <v>0.083</v>
      </c>
    </row>
    <row r="119" spans="1:12" ht="12.75">
      <c r="A119" s="63" t="s">
        <v>240</v>
      </c>
      <c r="B119" s="22" t="s">
        <v>93</v>
      </c>
      <c r="C119" s="23">
        <v>1600</v>
      </c>
      <c r="D119" s="66">
        <v>0.88</v>
      </c>
      <c r="E119" s="66">
        <v>0.41</v>
      </c>
      <c r="F119" s="23">
        <v>3</v>
      </c>
      <c r="G119" s="23">
        <v>5</v>
      </c>
      <c r="H119" s="71">
        <v>0.52</v>
      </c>
      <c r="I119" s="72">
        <v>0.64</v>
      </c>
      <c r="J119" s="71">
        <v>7.81</v>
      </c>
      <c r="K119" s="71">
        <v>9.02</v>
      </c>
      <c r="L119" s="70">
        <v>0.09</v>
      </c>
    </row>
    <row r="120" spans="1:12" ht="12.75">
      <c r="A120" s="63" t="s">
        <v>241</v>
      </c>
      <c r="B120" s="22" t="s">
        <v>93</v>
      </c>
      <c r="C120" s="23">
        <v>1400</v>
      </c>
      <c r="D120" s="66">
        <v>0.88</v>
      </c>
      <c r="E120" s="66">
        <v>0.33</v>
      </c>
      <c r="F120" s="23">
        <v>3</v>
      </c>
      <c r="G120" s="23">
        <v>5</v>
      </c>
      <c r="H120" s="71">
        <v>0.43</v>
      </c>
      <c r="I120" s="72">
        <v>0.52</v>
      </c>
      <c r="J120" s="71">
        <v>6.64</v>
      </c>
      <c r="K120" s="71">
        <v>7.6</v>
      </c>
      <c r="L120" s="70">
        <v>0.098</v>
      </c>
    </row>
    <row r="121" spans="1:12" ht="12.75">
      <c r="A121" s="63" t="s">
        <v>242</v>
      </c>
      <c r="B121" s="22" t="s">
        <v>93</v>
      </c>
      <c r="C121" s="23">
        <v>1200</v>
      </c>
      <c r="D121" s="66">
        <v>0.88</v>
      </c>
      <c r="E121" s="66">
        <v>0.27</v>
      </c>
      <c r="F121" s="23">
        <v>3</v>
      </c>
      <c r="G121" s="23">
        <v>5</v>
      </c>
      <c r="H121" s="71">
        <v>0.35</v>
      </c>
      <c r="I121" s="72">
        <v>0.41</v>
      </c>
      <c r="J121" s="71">
        <v>5.55</v>
      </c>
      <c r="K121" s="71">
        <v>6.25</v>
      </c>
      <c r="L121" s="70">
        <v>0.11</v>
      </c>
    </row>
    <row r="122" spans="1:12" ht="12.75">
      <c r="A122" s="63" t="s">
        <v>243</v>
      </c>
      <c r="B122" s="22" t="s">
        <v>93</v>
      </c>
      <c r="C122" s="23">
        <v>1000</v>
      </c>
      <c r="D122" s="66">
        <v>0.88</v>
      </c>
      <c r="E122" s="66">
        <v>0.21</v>
      </c>
      <c r="F122" s="23">
        <v>3</v>
      </c>
      <c r="G122" s="23">
        <v>5</v>
      </c>
      <c r="H122" s="71">
        <v>0.24</v>
      </c>
      <c r="I122" s="72">
        <v>0.29</v>
      </c>
      <c r="J122" s="71">
        <v>4.2</v>
      </c>
      <c r="K122" s="71">
        <v>4.8</v>
      </c>
      <c r="L122" s="70">
        <v>0.11</v>
      </c>
    </row>
    <row r="123" spans="1:12" ht="56.25">
      <c r="A123" s="74" t="s">
        <v>244</v>
      </c>
      <c r="B123" s="75" t="s">
        <v>245</v>
      </c>
      <c r="C123" s="23"/>
      <c r="D123" s="66"/>
      <c r="E123" s="23"/>
      <c r="F123" s="23"/>
      <c r="G123" s="23"/>
      <c r="H123" s="23"/>
      <c r="I123" s="67"/>
      <c r="J123" s="23"/>
      <c r="K123" s="23"/>
      <c r="L123" s="68"/>
    </row>
    <row r="124" spans="1:12" ht="33.75">
      <c r="A124" s="63" t="s">
        <v>246</v>
      </c>
      <c r="B124" s="69" t="s">
        <v>247</v>
      </c>
      <c r="C124" s="23">
        <v>500</v>
      </c>
      <c r="D124" s="66">
        <v>2.3</v>
      </c>
      <c r="E124" s="66">
        <v>0.09</v>
      </c>
      <c r="F124" s="23">
        <v>15</v>
      </c>
      <c r="G124" s="23">
        <v>20</v>
      </c>
      <c r="H124" s="71">
        <v>0.14</v>
      </c>
      <c r="I124" s="72">
        <v>0.18</v>
      </c>
      <c r="J124" s="71">
        <v>3.87</v>
      </c>
      <c r="K124" s="71">
        <v>4.54</v>
      </c>
      <c r="L124" s="70">
        <v>0.06</v>
      </c>
    </row>
    <row r="125" spans="1:12" ht="22.5">
      <c r="A125" s="63" t="s">
        <v>248</v>
      </c>
      <c r="B125" s="69" t="s">
        <v>250</v>
      </c>
      <c r="C125" s="23">
        <v>500</v>
      </c>
      <c r="D125" s="66">
        <v>2.3</v>
      </c>
      <c r="E125" s="66">
        <v>0.18</v>
      </c>
      <c r="F125" s="23">
        <v>15</v>
      </c>
      <c r="G125" s="23">
        <v>20</v>
      </c>
      <c r="H125" s="71">
        <v>0.29</v>
      </c>
      <c r="I125" s="72">
        <v>0.35</v>
      </c>
      <c r="J125" s="71">
        <v>5.56</v>
      </c>
      <c r="K125" s="71">
        <v>6.33</v>
      </c>
      <c r="L125" s="70">
        <v>0.32</v>
      </c>
    </row>
    <row r="126" spans="1:12" ht="33.75">
      <c r="A126" s="63" t="s">
        <v>251</v>
      </c>
      <c r="B126" s="69" t="s">
        <v>252</v>
      </c>
      <c r="C126" s="23">
        <v>700</v>
      </c>
      <c r="D126" s="66">
        <v>2.3</v>
      </c>
      <c r="E126" s="66">
        <v>0.1</v>
      </c>
      <c r="F126" s="23">
        <v>10</v>
      </c>
      <c r="G126" s="23">
        <v>15</v>
      </c>
      <c r="H126" s="71">
        <v>0.18</v>
      </c>
      <c r="I126" s="72">
        <v>0.23</v>
      </c>
      <c r="J126" s="71">
        <v>5</v>
      </c>
      <c r="K126" s="71">
        <v>5.86</v>
      </c>
      <c r="L126" s="70">
        <v>0.05</v>
      </c>
    </row>
    <row r="127" spans="1:12" ht="12.75">
      <c r="A127" s="63" t="s">
        <v>253</v>
      </c>
      <c r="B127" s="69" t="s">
        <v>254</v>
      </c>
      <c r="C127" s="23">
        <v>700</v>
      </c>
      <c r="D127" s="66">
        <v>2.3</v>
      </c>
      <c r="E127" s="66">
        <v>0.23</v>
      </c>
      <c r="F127" s="23">
        <v>10</v>
      </c>
      <c r="G127" s="23">
        <v>15</v>
      </c>
      <c r="H127" s="71">
        <v>0.35</v>
      </c>
      <c r="I127" s="72">
        <v>0.41</v>
      </c>
      <c r="J127" s="71">
        <v>6.9</v>
      </c>
      <c r="K127" s="71">
        <v>7.83</v>
      </c>
      <c r="L127" s="70">
        <v>0.3</v>
      </c>
    </row>
    <row r="128" spans="1:12" ht="22.5">
      <c r="A128" s="63" t="s">
        <v>255</v>
      </c>
      <c r="B128" s="69" t="s">
        <v>256</v>
      </c>
      <c r="C128" s="23">
        <v>600</v>
      </c>
      <c r="D128" s="66">
        <v>2.3</v>
      </c>
      <c r="E128" s="66">
        <v>0.12</v>
      </c>
      <c r="F128" s="23">
        <v>10</v>
      </c>
      <c r="G128" s="23">
        <v>13</v>
      </c>
      <c r="H128" s="71">
        <v>0.15</v>
      </c>
      <c r="I128" s="72">
        <v>0.18</v>
      </c>
      <c r="J128" s="71">
        <v>4.22</v>
      </c>
      <c r="K128" s="71">
        <v>4.73</v>
      </c>
      <c r="L128" s="70">
        <v>0.02</v>
      </c>
    </row>
    <row r="129" spans="1:12" ht="22.5">
      <c r="A129" s="63" t="s">
        <v>257</v>
      </c>
      <c r="B129" s="69" t="s">
        <v>258</v>
      </c>
      <c r="C129" s="23">
        <v>1000</v>
      </c>
      <c r="D129" s="66">
        <v>2.3</v>
      </c>
      <c r="E129" s="66">
        <v>0.18</v>
      </c>
      <c r="F129" s="23">
        <v>5</v>
      </c>
      <c r="G129" s="23">
        <v>10</v>
      </c>
      <c r="H129" s="71">
        <v>0.21</v>
      </c>
      <c r="I129" s="72">
        <v>0.23</v>
      </c>
      <c r="J129" s="71">
        <v>6.2</v>
      </c>
      <c r="K129" s="71">
        <v>6.75</v>
      </c>
      <c r="L129" s="70">
        <v>0.06</v>
      </c>
    </row>
    <row r="130" spans="1:12" ht="45">
      <c r="A130" s="63" t="s">
        <v>259</v>
      </c>
      <c r="B130" s="69" t="s">
        <v>260</v>
      </c>
      <c r="C130" s="23">
        <v>650</v>
      </c>
      <c r="D130" s="66">
        <v>2.3</v>
      </c>
      <c r="E130" s="66">
        <v>0.13</v>
      </c>
      <c r="F130" s="23">
        <v>6</v>
      </c>
      <c r="G130" s="23">
        <v>12</v>
      </c>
      <c r="H130" s="71">
        <v>0.15</v>
      </c>
      <c r="I130" s="72">
        <v>0.18</v>
      </c>
      <c r="J130" s="71">
        <v>4.26</v>
      </c>
      <c r="K130" s="71">
        <v>4.89</v>
      </c>
      <c r="L130" s="70">
        <v>0.083</v>
      </c>
    </row>
    <row r="131" spans="1:12" ht="67.5">
      <c r="A131" s="63" t="s">
        <v>261</v>
      </c>
      <c r="B131" s="69" t="s">
        <v>262</v>
      </c>
      <c r="C131" s="23">
        <v>1000</v>
      </c>
      <c r="D131" s="66">
        <v>2.3</v>
      </c>
      <c r="E131" s="66">
        <v>0.15</v>
      </c>
      <c r="F131" s="23">
        <v>10</v>
      </c>
      <c r="G131" s="23">
        <v>12</v>
      </c>
      <c r="H131" s="71">
        <v>0.23</v>
      </c>
      <c r="I131" s="72">
        <v>0.29</v>
      </c>
      <c r="J131" s="71">
        <v>6.75</v>
      </c>
      <c r="K131" s="71">
        <v>7.7</v>
      </c>
      <c r="L131" s="70">
        <v>0.12</v>
      </c>
    </row>
    <row r="132" spans="1:12" ht="12.75">
      <c r="A132" s="63" t="s">
        <v>263</v>
      </c>
      <c r="B132" s="22" t="s">
        <v>93</v>
      </c>
      <c r="C132" s="23">
        <v>800</v>
      </c>
      <c r="D132" s="66">
        <v>2.3</v>
      </c>
      <c r="E132" s="66">
        <v>0.13</v>
      </c>
      <c r="F132" s="23">
        <v>10</v>
      </c>
      <c r="G132" s="23">
        <v>12</v>
      </c>
      <c r="H132" s="71">
        <v>0.19</v>
      </c>
      <c r="I132" s="72">
        <v>0.23</v>
      </c>
      <c r="J132" s="71">
        <v>5.49</v>
      </c>
      <c r="K132" s="71">
        <v>6.13</v>
      </c>
      <c r="L132" s="70">
        <v>0.12</v>
      </c>
    </row>
    <row r="133" spans="1:12" ht="67.5">
      <c r="A133" s="63" t="s">
        <v>264</v>
      </c>
      <c r="B133" s="69" t="s">
        <v>265</v>
      </c>
      <c r="C133" s="23">
        <v>600</v>
      </c>
      <c r="D133" s="66">
        <v>2.3</v>
      </c>
      <c r="E133" s="66">
        <v>0.11</v>
      </c>
      <c r="F133" s="23">
        <v>10</v>
      </c>
      <c r="G133" s="23">
        <v>12</v>
      </c>
      <c r="H133" s="71">
        <v>0.13</v>
      </c>
      <c r="I133" s="72">
        <v>0.16</v>
      </c>
      <c r="J133" s="71">
        <v>3.93</v>
      </c>
      <c r="K133" s="71">
        <v>4.43</v>
      </c>
      <c r="L133" s="70">
        <v>0.13</v>
      </c>
    </row>
    <row r="134" spans="1:12" ht="12.75">
      <c r="A134" s="63" t="s">
        <v>266</v>
      </c>
      <c r="B134" s="22" t="s">
        <v>93</v>
      </c>
      <c r="C134" s="23">
        <v>400</v>
      </c>
      <c r="D134" s="66">
        <v>2.3</v>
      </c>
      <c r="E134" s="66">
        <v>0.08</v>
      </c>
      <c r="F134" s="23">
        <v>10</v>
      </c>
      <c r="G134" s="23">
        <v>12</v>
      </c>
      <c r="H134" s="71">
        <v>0.11</v>
      </c>
      <c r="I134" s="72">
        <v>0.13</v>
      </c>
      <c r="J134" s="71">
        <v>2.95</v>
      </c>
      <c r="K134" s="71">
        <v>3.26</v>
      </c>
      <c r="L134" s="70">
        <v>0.19</v>
      </c>
    </row>
    <row r="135" spans="1:12" ht="12.75">
      <c r="A135" s="63" t="s">
        <v>267</v>
      </c>
      <c r="B135" s="22" t="s">
        <v>93</v>
      </c>
      <c r="C135" s="23">
        <v>200</v>
      </c>
      <c r="D135" s="66">
        <v>2.3</v>
      </c>
      <c r="E135" s="66">
        <v>0.6</v>
      </c>
      <c r="F135" s="23">
        <v>10</v>
      </c>
      <c r="G135" s="23">
        <v>12</v>
      </c>
      <c r="H135" s="71">
        <v>0.07</v>
      </c>
      <c r="I135" s="72">
        <v>0.08</v>
      </c>
      <c r="J135" s="71">
        <v>1.67</v>
      </c>
      <c r="K135" s="71">
        <v>1.81</v>
      </c>
      <c r="L135" s="70">
        <v>0.24</v>
      </c>
    </row>
    <row r="136" spans="1:12" ht="67.5">
      <c r="A136" s="63" t="s">
        <v>268</v>
      </c>
      <c r="B136" s="69" t="s">
        <v>269</v>
      </c>
      <c r="C136" s="23">
        <v>800</v>
      </c>
      <c r="D136" s="66">
        <v>2.3</v>
      </c>
      <c r="E136" s="66">
        <v>0.16</v>
      </c>
      <c r="F136" s="23">
        <v>10</v>
      </c>
      <c r="G136" s="23">
        <v>15</v>
      </c>
      <c r="H136" s="71">
        <v>0.24</v>
      </c>
      <c r="I136" s="72">
        <v>0.3</v>
      </c>
      <c r="J136" s="71">
        <v>6.17</v>
      </c>
      <c r="K136" s="71">
        <v>7.16</v>
      </c>
      <c r="L136" s="70">
        <v>0.11</v>
      </c>
    </row>
    <row r="137" spans="1:12" ht="12.75">
      <c r="A137" s="63" t="s">
        <v>270</v>
      </c>
      <c r="B137" s="22" t="s">
        <v>93</v>
      </c>
      <c r="C137" s="23">
        <v>600</v>
      </c>
      <c r="D137" s="66">
        <v>2.3</v>
      </c>
      <c r="E137" s="66">
        <v>0.12</v>
      </c>
      <c r="F137" s="23">
        <v>10</v>
      </c>
      <c r="G137" s="23">
        <v>15</v>
      </c>
      <c r="H137" s="71">
        <v>0.18</v>
      </c>
      <c r="I137" s="72">
        <v>0.23</v>
      </c>
      <c r="J137" s="71">
        <v>4.63</v>
      </c>
      <c r="K137" s="71">
        <v>5.43</v>
      </c>
      <c r="L137" s="70">
        <v>0.11</v>
      </c>
    </row>
    <row r="138" spans="1:12" ht="12.75">
      <c r="A138" s="63" t="s">
        <v>271</v>
      </c>
      <c r="B138" s="22" t="s">
        <v>93</v>
      </c>
      <c r="C138" s="23">
        <v>400</v>
      </c>
      <c r="D138" s="66">
        <v>2.3</v>
      </c>
      <c r="E138" s="66">
        <v>0.08</v>
      </c>
      <c r="F138" s="23">
        <v>10</v>
      </c>
      <c r="G138" s="23">
        <v>15</v>
      </c>
      <c r="H138" s="71">
        <v>0.13</v>
      </c>
      <c r="I138" s="72">
        <v>0.16</v>
      </c>
      <c r="J138" s="71">
        <v>3.21</v>
      </c>
      <c r="K138" s="71">
        <v>3.7</v>
      </c>
      <c r="L138" s="70">
        <v>0.26</v>
      </c>
    </row>
    <row r="139" spans="1:12" ht="12.75">
      <c r="A139" s="63" t="s">
        <v>272</v>
      </c>
      <c r="B139" s="22" t="s">
        <v>93</v>
      </c>
      <c r="C139" s="23">
        <v>300</v>
      </c>
      <c r="D139" s="66">
        <v>2.3</v>
      </c>
      <c r="E139" s="66">
        <v>0.07</v>
      </c>
      <c r="F139" s="23">
        <v>10</v>
      </c>
      <c r="G139" s="23">
        <v>15</v>
      </c>
      <c r="H139" s="71">
        <v>0.11</v>
      </c>
      <c r="I139" s="72">
        <v>0.14</v>
      </c>
      <c r="J139" s="71">
        <v>2.56</v>
      </c>
      <c r="K139" s="71">
        <v>2.99</v>
      </c>
      <c r="L139" s="70">
        <v>0.3</v>
      </c>
    </row>
    <row r="140" spans="1:12" ht="12.75">
      <c r="A140" s="63" t="s">
        <v>273</v>
      </c>
      <c r="B140" s="69" t="s">
        <v>274</v>
      </c>
      <c r="C140" s="23">
        <v>300</v>
      </c>
      <c r="D140" s="66">
        <v>2.3</v>
      </c>
      <c r="E140" s="66">
        <v>0.07</v>
      </c>
      <c r="F140" s="23">
        <v>10</v>
      </c>
      <c r="G140" s="23">
        <v>15</v>
      </c>
      <c r="H140" s="71">
        <v>0.09</v>
      </c>
      <c r="I140" s="72">
        <v>0.14</v>
      </c>
      <c r="J140" s="71">
        <v>2.31</v>
      </c>
      <c r="K140" s="71">
        <v>2.99</v>
      </c>
      <c r="L140" s="70">
        <v>0.45</v>
      </c>
    </row>
    <row r="141" spans="1:12" ht="12.75">
      <c r="A141" s="63" t="s">
        <v>275</v>
      </c>
      <c r="B141" s="22" t="s">
        <v>93</v>
      </c>
      <c r="C141" s="23">
        <v>200</v>
      </c>
      <c r="D141" s="66">
        <v>2.3</v>
      </c>
      <c r="E141" s="66">
        <v>0.06</v>
      </c>
      <c r="F141" s="23">
        <v>10</v>
      </c>
      <c r="G141" s="23">
        <v>15</v>
      </c>
      <c r="H141" s="71">
        <v>0.07</v>
      </c>
      <c r="I141" s="72">
        <v>0.09</v>
      </c>
      <c r="J141" s="71">
        <v>1.67</v>
      </c>
      <c r="K141" s="71">
        <v>1.96</v>
      </c>
      <c r="L141" s="70">
        <v>0.49</v>
      </c>
    </row>
    <row r="142" spans="1:12" ht="33.75">
      <c r="A142" s="63" t="s">
        <v>276</v>
      </c>
      <c r="B142" s="69" t="s">
        <v>277</v>
      </c>
      <c r="C142" s="23">
        <v>300</v>
      </c>
      <c r="D142" s="66">
        <v>2.3</v>
      </c>
      <c r="E142" s="66">
        <v>0.064</v>
      </c>
      <c r="F142" s="23">
        <v>15</v>
      </c>
      <c r="G142" s="23">
        <v>20</v>
      </c>
      <c r="H142" s="71">
        <v>0.07</v>
      </c>
      <c r="I142" s="72">
        <v>0.08</v>
      </c>
      <c r="J142" s="71">
        <v>2.12</v>
      </c>
      <c r="K142" s="71">
        <v>2.34</v>
      </c>
      <c r="L142" s="70">
        <v>0.19</v>
      </c>
    </row>
    <row r="143" spans="1:12" ht="12.75">
      <c r="A143" s="63" t="s">
        <v>278</v>
      </c>
      <c r="B143" s="22" t="s">
        <v>93</v>
      </c>
      <c r="C143" s="23">
        <v>200</v>
      </c>
      <c r="D143" s="66">
        <v>2.3</v>
      </c>
      <c r="E143" s="66">
        <v>0.052</v>
      </c>
      <c r="F143" s="23">
        <v>15</v>
      </c>
      <c r="G143" s="23">
        <v>20</v>
      </c>
      <c r="H143" s="71">
        <v>0.06</v>
      </c>
      <c r="I143" s="72">
        <v>0.064</v>
      </c>
      <c r="J143" s="71">
        <v>1.6</v>
      </c>
      <c r="K143" s="71">
        <v>1.71</v>
      </c>
      <c r="L143" s="70">
        <v>0.49</v>
      </c>
    </row>
    <row r="144" spans="1:12" ht="12.75">
      <c r="A144" s="63" t="s">
        <v>279</v>
      </c>
      <c r="B144" s="69" t="s">
        <v>280</v>
      </c>
      <c r="C144" s="23">
        <v>150</v>
      </c>
      <c r="D144" s="66">
        <v>2.3</v>
      </c>
      <c r="E144" s="66">
        <v>0.05</v>
      </c>
      <c r="F144" s="23">
        <v>7</v>
      </c>
      <c r="G144" s="23">
        <v>12</v>
      </c>
      <c r="H144" s="71">
        <v>0.06</v>
      </c>
      <c r="I144" s="72">
        <v>0.07</v>
      </c>
      <c r="J144" s="71">
        <v>1.3</v>
      </c>
      <c r="K144" s="71">
        <v>1.47</v>
      </c>
      <c r="L144" s="70">
        <v>0.49</v>
      </c>
    </row>
    <row r="145" spans="1:12" ht="22.5">
      <c r="A145" s="74" t="s">
        <v>281</v>
      </c>
      <c r="B145" s="75" t="s">
        <v>282</v>
      </c>
      <c r="C145" s="23"/>
      <c r="D145" s="66"/>
      <c r="E145" s="23"/>
      <c r="F145" s="23"/>
      <c r="G145" s="23"/>
      <c r="H145" s="23"/>
      <c r="I145" s="67"/>
      <c r="J145" s="23"/>
      <c r="K145" s="23"/>
      <c r="L145" s="68"/>
    </row>
    <row r="146" spans="1:12" ht="22.5">
      <c r="A146" s="63" t="s">
        <v>82</v>
      </c>
      <c r="B146" s="64" t="s">
        <v>283</v>
      </c>
      <c r="C146" s="23"/>
      <c r="D146" s="66"/>
      <c r="E146" s="23"/>
      <c r="F146" s="23"/>
      <c r="G146" s="23"/>
      <c r="H146" s="23"/>
      <c r="I146" s="67"/>
      <c r="J146" s="23"/>
      <c r="K146" s="23"/>
      <c r="L146" s="68"/>
    </row>
    <row r="147" spans="1:12" ht="78.75">
      <c r="A147" s="63" t="s">
        <v>284</v>
      </c>
      <c r="B147" s="69" t="s">
        <v>285</v>
      </c>
      <c r="C147" s="23">
        <v>125</v>
      </c>
      <c r="D147" s="66">
        <v>0.84</v>
      </c>
      <c r="E147" s="76">
        <v>0.056</v>
      </c>
      <c r="F147" s="23">
        <v>2</v>
      </c>
      <c r="G147" s="23">
        <v>5</v>
      </c>
      <c r="H147" s="66">
        <v>0.064</v>
      </c>
      <c r="I147" s="77">
        <v>0.07</v>
      </c>
      <c r="J147" s="66">
        <v>0.73</v>
      </c>
      <c r="K147" s="66">
        <v>0.82</v>
      </c>
      <c r="L147" s="70">
        <v>0.3</v>
      </c>
    </row>
    <row r="148" spans="1:12" ht="12.75">
      <c r="A148" s="63" t="s">
        <v>286</v>
      </c>
      <c r="B148" s="22" t="s">
        <v>93</v>
      </c>
      <c r="C148" s="23">
        <v>75</v>
      </c>
      <c r="D148" s="66">
        <v>0.84</v>
      </c>
      <c r="E148" s="76">
        <v>0.052</v>
      </c>
      <c r="F148" s="23">
        <v>2</v>
      </c>
      <c r="G148" s="23">
        <v>5</v>
      </c>
      <c r="H148" s="66">
        <v>0.06</v>
      </c>
      <c r="I148" s="77">
        <v>0.064</v>
      </c>
      <c r="J148" s="66">
        <v>0.55</v>
      </c>
      <c r="K148" s="66">
        <v>0.61</v>
      </c>
      <c r="L148" s="70">
        <v>0.49</v>
      </c>
    </row>
    <row r="149" spans="1:12" ht="12.75">
      <c r="A149" s="63" t="s">
        <v>287</v>
      </c>
      <c r="B149" s="22" t="s">
        <v>93</v>
      </c>
      <c r="C149" s="23">
        <v>50</v>
      </c>
      <c r="D149" s="66">
        <v>0.84</v>
      </c>
      <c r="E149" s="76">
        <v>0.048</v>
      </c>
      <c r="F149" s="23">
        <v>2</v>
      </c>
      <c r="G149" s="23">
        <v>5</v>
      </c>
      <c r="H149" s="66">
        <v>0.052</v>
      </c>
      <c r="I149" s="77">
        <v>0.06</v>
      </c>
      <c r="J149" s="66">
        <v>0.42</v>
      </c>
      <c r="K149" s="66">
        <v>0.48</v>
      </c>
      <c r="L149" s="70">
        <v>0.53</v>
      </c>
    </row>
    <row r="150" spans="1:12" ht="101.25">
      <c r="A150" s="63" t="s">
        <v>288</v>
      </c>
      <c r="B150" s="69" t="s">
        <v>289</v>
      </c>
      <c r="C150" s="23">
        <v>350</v>
      </c>
      <c r="D150" s="66">
        <v>0.84</v>
      </c>
      <c r="E150" s="76">
        <v>0.091</v>
      </c>
      <c r="F150" s="23">
        <v>2</v>
      </c>
      <c r="G150" s="23">
        <v>5</v>
      </c>
      <c r="H150" s="71">
        <v>0.09</v>
      </c>
      <c r="I150" s="72">
        <v>0.11</v>
      </c>
      <c r="J150" s="71">
        <v>1.46</v>
      </c>
      <c r="K150" s="71">
        <v>1.72</v>
      </c>
      <c r="L150" s="70">
        <v>0.38</v>
      </c>
    </row>
    <row r="151" spans="1:12" ht="12.75">
      <c r="A151" s="63" t="s">
        <v>290</v>
      </c>
      <c r="B151" s="22" t="s">
        <v>93</v>
      </c>
      <c r="C151" s="23">
        <v>300</v>
      </c>
      <c r="D151" s="66">
        <v>0.84</v>
      </c>
      <c r="E151" s="76">
        <v>0.084</v>
      </c>
      <c r="F151" s="23">
        <v>2</v>
      </c>
      <c r="G151" s="23">
        <v>5</v>
      </c>
      <c r="H151" s="71">
        <v>0.087</v>
      </c>
      <c r="I151" s="72">
        <v>0.09</v>
      </c>
      <c r="J151" s="71">
        <v>1.32</v>
      </c>
      <c r="K151" s="71">
        <v>1.44</v>
      </c>
      <c r="L151" s="70">
        <v>0.41</v>
      </c>
    </row>
    <row r="152" spans="1:12" ht="12.75">
      <c r="A152" s="63" t="s">
        <v>291</v>
      </c>
      <c r="B152" s="22" t="s">
        <v>93</v>
      </c>
      <c r="C152" s="23">
        <v>200</v>
      </c>
      <c r="D152" s="66">
        <v>0.84</v>
      </c>
      <c r="E152" s="76">
        <v>0.07</v>
      </c>
      <c r="F152" s="23">
        <v>2</v>
      </c>
      <c r="G152" s="23">
        <v>5</v>
      </c>
      <c r="H152" s="71">
        <v>0.076</v>
      </c>
      <c r="I152" s="72">
        <v>0.08</v>
      </c>
      <c r="J152" s="71">
        <v>1.01</v>
      </c>
      <c r="K152" s="71">
        <v>1.11</v>
      </c>
      <c r="L152" s="70">
        <v>0.49</v>
      </c>
    </row>
    <row r="153" spans="1:12" ht="12.75">
      <c r="A153" s="63" t="s">
        <v>292</v>
      </c>
      <c r="B153" s="22" t="s">
        <v>93</v>
      </c>
      <c r="C153" s="23">
        <v>100</v>
      </c>
      <c r="D153" s="66">
        <v>0.84</v>
      </c>
      <c r="E153" s="76">
        <v>0.056</v>
      </c>
      <c r="F153" s="23">
        <v>2</v>
      </c>
      <c r="G153" s="23">
        <v>5</v>
      </c>
      <c r="H153" s="71">
        <v>0.06</v>
      </c>
      <c r="I153" s="72">
        <v>0.07</v>
      </c>
      <c r="J153" s="71">
        <v>0.64</v>
      </c>
      <c r="K153" s="71">
        <v>0.73</v>
      </c>
      <c r="L153" s="70">
        <v>0.56</v>
      </c>
    </row>
    <row r="154" spans="1:12" ht="12.75">
      <c r="A154" s="63" t="s">
        <v>293</v>
      </c>
      <c r="B154" s="22" t="s">
        <v>93</v>
      </c>
      <c r="C154" s="23">
        <v>50</v>
      </c>
      <c r="D154" s="66">
        <v>0.84</v>
      </c>
      <c r="E154" s="76">
        <v>0.048</v>
      </c>
      <c r="F154" s="23">
        <v>2</v>
      </c>
      <c r="G154" s="23">
        <v>5</v>
      </c>
      <c r="H154" s="71">
        <v>0.052</v>
      </c>
      <c r="I154" s="72">
        <v>0.06</v>
      </c>
      <c r="J154" s="71">
        <v>0.42</v>
      </c>
      <c r="K154" s="71">
        <v>0.48</v>
      </c>
      <c r="L154" s="70">
        <v>0.6</v>
      </c>
    </row>
    <row r="155" spans="1:12" ht="78.75">
      <c r="A155" s="63" t="s">
        <v>294</v>
      </c>
      <c r="B155" s="69" t="s">
        <v>295</v>
      </c>
      <c r="C155" s="23">
        <v>200</v>
      </c>
      <c r="D155" s="66">
        <v>0.84</v>
      </c>
      <c r="E155" s="76">
        <v>0.064</v>
      </c>
      <c r="F155" s="23">
        <v>1</v>
      </c>
      <c r="G155" s="23">
        <v>2</v>
      </c>
      <c r="H155" s="71">
        <v>0.07</v>
      </c>
      <c r="I155" s="72">
        <v>0.076</v>
      </c>
      <c r="J155" s="71">
        <v>0.94</v>
      </c>
      <c r="K155" s="71">
        <v>1.01</v>
      </c>
      <c r="L155" s="70">
        <v>0.45</v>
      </c>
    </row>
    <row r="156" spans="1:12" ht="67.5">
      <c r="A156" s="63" t="s">
        <v>296</v>
      </c>
      <c r="B156" s="69" t="s">
        <v>297</v>
      </c>
      <c r="C156" s="23">
        <v>200</v>
      </c>
      <c r="D156" s="66">
        <v>0.84</v>
      </c>
      <c r="E156" s="76">
        <v>0.07</v>
      </c>
      <c r="F156" s="23">
        <v>2</v>
      </c>
      <c r="G156" s="23">
        <v>5</v>
      </c>
      <c r="H156" s="71">
        <v>0.076</v>
      </c>
      <c r="I156" s="72">
        <v>0.08</v>
      </c>
      <c r="J156" s="71">
        <v>1.01</v>
      </c>
      <c r="K156" s="71">
        <v>1.11</v>
      </c>
      <c r="L156" s="70">
        <v>0.38</v>
      </c>
    </row>
    <row r="157" spans="1:12" ht="12.75">
      <c r="A157" s="63" t="s">
        <v>298</v>
      </c>
      <c r="B157" s="22" t="s">
        <v>93</v>
      </c>
      <c r="C157" s="23">
        <v>125</v>
      </c>
      <c r="D157" s="66">
        <v>0.84</v>
      </c>
      <c r="E157" s="76">
        <v>0.056</v>
      </c>
      <c r="F157" s="23">
        <v>2</v>
      </c>
      <c r="G157" s="23">
        <v>5</v>
      </c>
      <c r="H157" s="71">
        <v>0.06</v>
      </c>
      <c r="I157" s="72">
        <v>0.064</v>
      </c>
      <c r="J157" s="71">
        <v>0.7</v>
      </c>
      <c r="K157" s="71">
        <v>0.78</v>
      </c>
      <c r="L157" s="70">
        <v>0.38</v>
      </c>
    </row>
    <row r="158" spans="1:12" ht="78.75">
      <c r="A158" s="63" t="s">
        <v>299</v>
      </c>
      <c r="B158" s="69" t="s">
        <v>300</v>
      </c>
      <c r="C158" s="23">
        <v>50</v>
      </c>
      <c r="D158" s="66">
        <v>0.84</v>
      </c>
      <c r="E158" s="76">
        <v>0.056</v>
      </c>
      <c r="F158" s="23">
        <v>2</v>
      </c>
      <c r="G158" s="23">
        <v>5</v>
      </c>
      <c r="H158" s="71">
        <v>0.06</v>
      </c>
      <c r="I158" s="72">
        <v>0.064</v>
      </c>
      <c r="J158" s="71">
        <v>0.44</v>
      </c>
      <c r="K158" s="71">
        <v>0.5</v>
      </c>
      <c r="L158" s="70">
        <v>0.6</v>
      </c>
    </row>
    <row r="159" spans="1:12" ht="45">
      <c r="A159" s="63" t="s">
        <v>301</v>
      </c>
      <c r="B159" s="69" t="s">
        <v>302</v>
      </c>
      <c r="C159" s="23">
        <v>150</v>
      </c>
      <c r="D159" s="66">
        <v>0.84</v>
      </c>
      <c r="E159" s="76">
        <v>0.061</v>
      </c>
      <c r="F159" s="23">
        <v>2</v>
      </c>
      <c r="G159" s="23">
        <v>5</v>
      </c>
      <c r="H159" s="71">
        <v>0.064</v>
      </c>
      <c r="I159" s="72">
        <v>0.07</v>
      </c>
      <c r="J159" s="71">
        <v>0.8</v>
      </c>
      <c r="K159" s="71">
        <v>0.9</v>
      </c>
      <c r="L159" s="70">
        <v>0.53</v>
      </c>
    </row>
    <row r="160" spans="1:12" ht="12.75">
      <c r="A160" s="63" t="s">
        <v>88</v>
      </c>
      <c r="B160" s="64" t="s">
        <v>303</v>
      </c>
      <c r="C160" s="23"/>
      <c r="D160" s="66"/>
      <c r="E160" s="23"/>
      <c r="F160" s="23"/>
      <c r="G160" s="23"/>
      <c r="H160" s="71"/>
      <c r="I160" s="72"/>
      <c r="J160" s="71"/>
      <c r="K160" s="71"/>
      <c r="L160" s="70"/>
    </row>
    <row r="161" spans="1:12" ht="22.5">
      <c r="A161" s="63" t="s">
        <v>304</v>
      </c>
      <c r="B161" s="69" t="s">
        <v>305</v>
      </c>
      <c r="C161" s="23">
        <v>150</v>
      </c>
      <c r="D161" s="66">
        <v>1.34</v>
      </c>
      <c r="E161" s="66">
        <v>0.05</v>
      </c>
      <c r="F161" s="23">
        <v>1</v>
      </c>
      <c r="G161" s="23">
        <v>5</v>
      </c>
      <c r="H161" s="71">
        <v>0.052</v>
      </c>
      <c r="I161" s="72">
        <v>0.06</v>
      </c>
      <c r="J161" s="71">
        <v>0.89</v>
      </c>
      <c r="K161" s="71">
        <v>0.99</v>
      </c>
      <c r="L161" s="70">
        <v>0.05</v>
      </c>
    </row>
    <row r="162" spans="1:12" ht="12.75">
      <c r="A162" s="63" t="s">
        <v>306</v>
      </c>
      <c r="B162" s="22" t="s">
        <v>93</v>
      </c>
      <c r="C162" s="23">
        <v>100</v>
      </c>
      <c r="D162" s="66">
        <v>1.34</v>
      </c>
      <c r="E162" s="66">
        <v>0.041</v>
      </c>
      <c r="F162" s="23">
        <v>2</v>
      </c>
      <c r="G162" s="23">
        <v>10</v>
      </c>
      <c r="H162" s="71">
        <v>0.041</v>
      </c>
      <c r="I162" s="72">
        <v>0.052</v>
      </c>
      <c r="J162" s="71">
        <v>0.65</v>
      </c>
      <c r="K162" s="71">
        <v>0.82</v>
      </c>
      <c r="L162" s="70">
        <v>0.05</v>
      </c>
    </row>
    <row r="163" spans="1:12" ht="22.5">
      <c r="A163" s="63" t="s">
        <v>307</v>
      </c>
      <c r="B163" s="69" t="s">
        <v>308</v>
      </c>
      <c r="C163" s="23">
        <v>40</v>
      </c>
      <c r="D163" s="66">
        <v>1.34</v>
      </c>
      <c r="E163" s="66">
        <v>0.038</v>
      </c>
      <c r="F163" s="23">
        <v>2</v>
      </c>
      <c r="G163" s="23">
        <v>10</v>
      </c>
      <c r="H163" s="71">
        <v>0.041</v>
      </c>
      <c r="I163" s="72">
        <v>0.05</v>
      </c>
      <c r="J163" s="71">
        <v>0.41</v>
      </c>
      <c r="K163" s="71">
        <v>0.49</v>
      </c>
      <c r="L163" s="70">
        <v>0.05</v>
      </c>
    </row>
    <row r="164" spans="1:12" ht="33.75">
      <c r="A164" s="63" t="s">
        <v>309</v>
      </c>
      <c r="B164" s="69" t="s">
        <v>310</v>
      </c>
      <c r="C164" s="23">
        <v>125</v>
      </c>
      <c r="D164" s="66">
        <v>1.26</v>
      </c>
      <c r="E164" s="66">
        <v>0.052</v>
      </c>
      <c r="F164" s="23">
        <v>2</v>
      </c>
      <c r="G164" s="23">
        <v>10</v>
      </c>
      <c r="H164" s="71">
        <v>0.06</v>
      </c>
      <c r="I164" s="72">
        <v>0.064</v>
      </c>
      <c r="J164" s="71">
        <v>0.86</v>
      </c>
      <c r="K164" s="71">
        <v>0.99</v>
      </c>
      <c r="L164" s="70">
        <v>0.23</v>
      </c>
    </row>
    <row r="165" spans="1:12" ht="12.75">
      <c r="A165" s="63" t="s">
        <v>311</v>
      </c>
      <c r="B165" s="22" t="s">
        <v>93</v>
      </c>
      <c r="C165" s="23">
        <v>100</v>
      </c>
      <c r="D165" s="66">
        <v>1.26</v>
      </c>
      <c r="E165" s="66">
        <v>0.041</v>
      </c>
      <c r="F165" s="23">
        <v>2</v>
      </c>
      <c r="G165" s="23">
        <v>10</v>
      </c>
      <c r="H165" s="71">
        <v>0.05</v>
      </c>
      <c r="I165" s="72">
        <v>0.052</v>
      </c>
      <c r="J165" s="71">
        <v>0.68</v>
      </c>
      <c r="K165" s="71">
        <v>0.8</v>
      </c>
      <c r="L165" s="70">
        <v>0.23</v>
      </c>
    </row>
    <row r="166" spans="1:12" ht="33.75">
      <c r="A166" s="63" t="s">
        <v>312</v>
      </c>
      <c r="B166" s="69" t="s">
        <v>313</v>
      </c>
      <c r="C166" s="23">
        <v>80</v>
      </c>
      <c r="D166" s="66">
        <v>1.47</v>
      </c>
      <c r="E166" s="66">
        <v>0.041</v>
      </c>
      <c r="F166" s="23">
        <v>2</v>
      </c>
      <c r="G166" s="23">
        <v>5</v>
      </c>
      <c r="H166" s="71">
        <v>0.05</v>
      </c>
      <c r="I166" s="72">
        <v>0.05</v>
      </c>
      <c r="J166" s="71">
        <v>0.67</v>
      </c>
      <c r="K166" s="71">
        <v>0.7</v>
      </c>
      <c r="L166" s="70">
        <v>0.05</v>
      </c>
    </row>
    <row r="167" spans="1:12" ht="12.75">
      <c r="A167" s="63" t="s">
        <v>314</v>
      </c>
      <c r="B167" s="22" t="s">
        <v>93</v>
      </c>
      <c r="C167" s="23">
        <v>60</v>
      </c>
      <c r="D167" s="66">
        <v>1.47</v>
      </c>
      <c r="E167" s="66">
        <v>0.035</v>
      </c>
      <c r="F167" s="23">
        <v>2</v>
      </c>
      <c r="G167" s="23">
        <v>5</v>
      </c>
      <c r="H167" s="71">
        <v>0.041</v>
      </c>
      <c r="I167" s="72">
        <v>0.041</v>
      </c>
      <c r="J167" s="71">
        <v>0.53</v>
      </c>
      <c r="K167" s="71">
        <v>0.55</v>
      </c>
      <c r="L167" s="70">
        <v>0.05</v>
      </c>
    </row>
    <row r="168" spans="1:12" ht="12.75">
      <c r="A168" s="63" t="s">
        <v>315</v>
      </c>
      <c r="B168" s="22" t="s">
        <v>93</v>
      </c>
      <c r="C168" s="23">
        <v>40</v>
      </c>
      <c r="D168" s="66">
        <v>1.47</v>
      </c>
      <c r="E168" s="66">
        <v>0.029</v>
      </c>
      <c r="F168" s="23">
        <v>2</v>
      </c>
      <c r="G168" s="23">
        <v>5</v>
      </c>
      <c r="H168" s="71">
        <v>0.04</v>
      </c>
      <c r="I168" s="72">
        <v>0.04</v>
      </c>
      <c r="J168" s="71">
        <v>0.4</v>
      </c>
      <c r="K168" s="71">
        <v>0.42</v>
      </c>
      <c r="L168" s="70">
        <v>0.05</v>
      </c>
    </row>
    <row r="169" spans="1:12" ht="45">
      <c r="A169" s="63" t="s">
        <v>316</v>
      </c>
      <c r="B169" s="69" t="s">
        <v>317</v>
      </c>
      <c r="C169" s="23">
        <v>100</v>
      </c>
      <c r="D169" s="66">
        <v>1.68</v>
      </c>
      <c r="E169" s="66">
        <v>0.047</v>
      </c>
      <c r="F169" s="23">
        <v>5</v>
      </c>
      <c r="G169" s="23">
        <v>20</v>
      </c>
      <c r="H169" s="71">
        <v>0.052</v>
      </c>
      <c r="I169" s="72">
        <v>0.076</v>
      </c>
      <c r="J169" s="71">
        <v>0.85</v>
      </c>
      <c r="K169" s="71">
        <v>1.18</v>
      </c>
      <c r="L169" s="70">
        <v>0.15</v>
      </c>
    </row>
    <row r="170" spans="1:12" ht="12.75">
      <c r="A170" s="63" t="s">
        <v>318</v>
      </c>
      <c r="B170" s="22" t="s">
        <v>93</v>
      </c>
      <c r="C170" s="23">
        <v>75</v>
      </c>
      <c r="D170" s="66">
        <v>1.68</v>
      </c>
      <c r="E170" s="66">
        <v>0.043</v>
      </c>
      <c r="F170" s="23">
        <v>5</v>
      </c>
      <c r="G170" s="23">
        <v>20</v>
      </c>
      <c r="H170" s="71">
        <v>0.05</v>
      </c>
      <c r="I170" s="72">
        <v>0.07</v>
      </c>
      <c r="J170" s="71">
        <v>0.72</v>
      </c>
      <c r="K170" s="71">
        <v>0.98</v>
      </c>
      <c r="L170" s="70">
        <v>0.23</v>
      </c>
    </row>
    <row r="171" spans="1:12" ht="12.75">
      <c r="A171" s="63" t="s">
        <v>319</v>
      </c>
      <c r="B171" s="22" t="s">
        <v>93</v>
      </c>
      <c r="C171" s="23">
        <v>50</v>
      </c>
      <c r="D171" s="66">
        <v>1.68</v>
      </c>
      <c r="E171" s="66">
        <v>0.041</v>
      </c>
      <c r="F171" s="23">
        <v>5</v>
      </c>
      <c r="G171" s="23">
        <v>20</v>
      </c>
      <c r="H171" s="71">
        <v>0.05</v>
      </c>
      <c r="I171" s="72">
        <v>0.064</v>
      </c>
      <c r="J171" s="71">
        <v>0.59</v>
      </c>
      <c r="K171" s="71">
        <v>0.77</v>
      </c>
      <c r="L171" s="70">
        <v>0.23</v>
      </c>
    </row>
    <row r="172" spans="1:12" ht="12.75">
      <c r="A172" s="63" t="s">
        <v>320</v>
      </c>
      <c r="B172" s="22" t="s">
        <v>93</v>
      </c>
      <c r="C172" s="23">
        <v>40</v>
      </c>
      <c r="D172" s="66">
        <v>1.68</v>
      </c>
      <c r="E172" s="66">
        <v>0.038</v>
      </c>
      <c r="F172" s="23">
        <v>5</v>
      </c>
      <c r="G172" s="23">
        <v>20</v>
      </c>
      <c r="H172" s="71">
        <v>0.041</v>
      </c>
      <c r="I172" s="72">
        <v>0.06</v>
      </c>
      <c r="J172" s="71">
        <v>0.48</v>
      </c>
      <c r="K172" s="71">
        <v>0.66</v>
      </c>
      <c r="L172" s="70">
        <v>0.23</v>
      </c>
    </row>
    <row r="173" spans="1:12" ht="22.5">
      <c r="A173" s="63" t="s">
        <v>321</v>
      </c>
      <c r="B173" s="69" t="s">
        <v>322</v>
      </c>
      <c r="C173" s="23">
        <v>200</v>
      </c>
      <c r="D173" s="66">
        <v>1.05</v>
      </c>
      <c r="E173" s="66">
        <v>0.041</v>
      </c>
      <c r="F173" s="23">
        <v>2</v>
      </c>
      <c r="G173" s="23">
        <v>3</v>
      </c>
      <c r="H173" s="71">
        <v>0.052</v>
      </c>
      <c r="I173" s="72">
        <v>0.06</v>
      </c>
      <c r="J173" s="71">
        <v>0.93</v>
      </c>
      <c r="K173" s="71">
        <v>1.01</v>
      </c>
      <c r="L173" s="70">
        <v>0.008</v>
      </c>
    </row>
    <row r="174" spans="1:12" ht="12.75">
      <c r="A174" s="63" t="s">
        <v>323</v>
      </c>
      <c r="B174" s="22" t="s">
        <v>93</v>
      </c>
      <c r="C174" s="23">
        <v>100</v>
      </c>
      <c r="D174" s="66">
        <v>1.05</v>
      </c>
      <c r="E174" s="66">
        <v>0.035</v>
      </c>
      <c r="F174" s="23">
        <v>2</v>
      </c>
      <c r="G174" s="23">
        <v>3</v>
      </c>
      <c r="H174" s="71">
        <v>0.041</v>
      </c>
      <c r="I174" s="72">
        <v>0.05</v>
      </c>
      <c r="J174" s="71">
        <v>0.58</v>
      </c>
      <c r="K174" s="71">
        <v>0.66</v>
      </c>
      <c r="L174" s="70">
        <v>0.008</v>
      </c>
    </row>
    <row r="175" spans="1:12" ht="33.75">
      <c r="A175" s="63" t="s">
        <v>324</v>
      </c>
      <c r="B175" s="69" t="s">
        <v>326</v>
      </c>
      <c r="C175" s="23">
        <v>300</v>
      </c>
      <c r="D175" s="66">
        <v>1.05</v>
      </c>
      <c r="E175" s="66">
        <v>0.076</v>
      </c>
      <c r="F175" s="23">
        <v>3</v>
      </c>
      <c r="G175" s="23">
        <v>12</v>
      </c>
      <c r="H175" s="71">
        <v>0.08</v>
      </c>
      <c r="I175" s="72">
        <v>0.12</v>
      </c>
      <c r="J175" s="71">
        <v>1.43</v>
      </c>
      <c r="K175" s="71">
        <v>2.02</v>
      </c>
      <c r="L175" s="70">
        <v>0.2</v>
      </c>
    </row>
    <row r="176" spans="1:12" ht="12.75">
      <c r="A176" s="63" t="s">
        <v>327</v>
      </c>
      <c r="B176" s="22" t="s">
        <v>93</v>
      </c>
      <c r="C176" s="23">
        <v>200</v>
      </c>
      <c r="D176" s="66">
        <v>1.05</v>
      </c>
      <c r="E176" s="66">
        <v>0.064</v>
      </c>
      <c r="F176" s="23">
        <v>3</v>
      </c>
      <c r="G176" s="23">
        <v>12</v>
      </c>
      <c r="H176" s="71">
        <v>0.07</v>
      </c>
      <c r="I176" s="72">
        <v>0.09</v>
      </c>
      <c r="J176" s="71">
        <v>1.1</v>
      </c>
      <c r="K176" s="71">
        <v>1.43</v>
      </c>
      <c r="L176" s="70">
        <v>0.23</v>
      </c>
    </row>
    <row r="177" spans="1:12" ht="12.75">
      <c r="A177" s="63" t="s">
        <v>226</v>
      </c>
      <c r="B177" s="64" t="s">
        <v>328</v>
      </c>
      <c r="C177" s="23"/>
      <c r="D177" s="66"/>
      <c r="E177" s="23"/>
      <c r="F177" s="23"/>
      <c r="G177" s="23"/>
      <c r="H177" s="71"/>
      <c r="I177" s="72"/>
      <c r="J177" s="71"/>
      <c r="K177" s="71"/>
      <c r="L177" s="68"/>
    </row>
    <row r="178" spans="1:12" ht="33.75">
      <c r="A178" s="63" t="s">
        <v>329</v>
      </c>
      <c r="B178" s="69" t="s">
        <v>330</v>
      </c>
      <c r="C178" s="23">
        <v>800</v>
      </c>
      <c r="D178" s="66">
        <v>0.84</v>
      </c>
      <c r="E178" s="66">
        <v>0.18</v>
      </c>
      <c r="F178" s="23">
        <v>2</v>
      </c>
      <c r="G178" s="23">
        <v>3</v>
      </c>
      <c r="H178" s="71">
        <v>0.21</v>
      </c>
      <c r="I178" s="72">
        <v>0.23</v>
      </c>
      <c r="J178" s="71">
        <v>3.36</v>
      </c>
      <c r="K178" s="71">
        <v>3.6</v>
      </c>
      <c r="L178" s="70">
        <v>0.21</v>
      </c>
    </row>
    <row r="179" spans="1:12" ht="12.75">
      <c r="A179" s="63" t="s">
        <v>331</v>
      </c>
      <c r="B179" s="22" t="s">
        <v>93</v>
      </c>
      <c r="C179" s="23">
        <v>600</v>
      </c>
      <c r="D179" s="66">
        <v>0.84</v>
      </c>
      <c r="E179" s="66">
        <v>0.14</v>
      </c>
      <c r="F179" s="23">
        <v>2</v>
      </c>
      <c r="G179" s="23">
        <v>3</v>
      </c>
      <c r="H179" s="71">
        <v>0.17</v>
      </c>
      <c r="I179" s="72">
        <v>0.2</v>
      </c>
      <c r="J179" s="71">
        <v>2.62</v>
      </c>
      <c r="K179" s="71">
        <v>2.91</v>
      </c>
      <c r="L179" s="70">
        <v>0.23</v>
      </c>
    </row>
    <row r="180" spans="1:12" ht="12.75">
      <c r="A180" s="63" t="s">
        <v>332</v>
      </c>
      <c r="B180" s="22" t="s">
        <v>93</v>
      </c>
      <c r="C180" s="23">
        <v>400</v>
      </c>
      <c r="D180" s="66">
        <v>0.84</v>
      </c>
      <c r="E180" s="66">
        <v>0.12</v>
      </c>
      <c r="F180" s="23">
        <v>2</v>
      </c>
      <c r="G180" s="23">
        <v>3</v>
      </c>
      <c r="H180" s="71">
        <v>0.13</v>
      </c>
      <c r="I180" s="72">
        <v>0.14</v>
      </c>
      <c r="J180" s="71">
        <v>1.87</v>
      </c>
      <c r="K180" s="71">
        <v>1.99</v>
      </c>
      <c r="L180" s="70">
        <v>0.24</v>
      </c>
    </row>
    <row r="181" spans="1:12" ht="12.75">
      <c r="A181" s="63" t="s">
        <v>333</v>
      </c>
      <c r="B181" s="22" t="s">
        <v>93</v>
      </c>
      <c r="C181" s="23">
        <v>300</v>
      </c>
      <c r="D181" s="66">
        <v>0.84</v>
      </c>
      <c r="E181" s="66">
        <v>0.108</v>
      </c>
      <c r="F181" s="23">
        <v>2</v>
      </c>
      <c r="G181" s="23">
        <v>3</v>
      </c>
      <c r="H181" s="71">
        <v>0.12</v>
      </c>
      <c r="I181" s="72">
        <v>0.13</v>
      </c>
      <c r="J181" s="71">
        <v>1.56</v>
      </c>
      <c r="K181" s="71">
        <v>1.66</v>
      </c>
      <c r="L181" s="70">
        <v>0.25</v>
      </c>
    </row>
    <row r="182" spans="1:12" ht="12.75">
      <c r="A182" s="63" t="s">
        <v>334</v>
      </c>
      <c r="B182" s="22" t="s">
        <v>93</v>
      </c>
      <c r="C182" s="23">
        <v>200</v>
      </c>
      <c r="D182" s="66">
        <v>0.84</v>
      </c>
      <c r="E182" s="66">
        <v>0.099</v>
      </c>
      <c r="F182" s="23">
        <v>2</v>
      </c>
      <c r="G182" s="23">
        <v>3</v>
      </c>
      <c r="H182" s="71">
        <v>0.11</v>
      </c>
      <c r="I182" s="72">
        <v>0.12</v>
      </c>
      <c r="J182" s="71">
        <v>1.22</v>
      </c>
      <c r="K182" s="71">
        <v>1.3</v>
      </c>
      <c r="L182" s="70">
        <v>0.26</v>
      </c>
    </row>
    <row r="183" spans="1:12" ht="33.75">
      <c r="A183" s="63" t="s">
        <v>335</v>
      </c>
      <c r="B183" s="69" t="s">
        <v>336</v>
      </c>
      <c r="C183" s="23">
        <v>800</v>
      </c>
      <c r="D183" s="66">
        <v>0.84</v>
      </c>
      <c r="E183" s="66">
        <v>0.16</v>
      </c>
      <c r="F183" s="23">
        <v>2</v>
      </c>
      <c r="G183" s="23">
        <v>4</v>
      </c>
      <c r="H183" s="71">
        <v>0.2</v>
      </c>
      <c r="I183" s="72">
        <v>0.23</v>
      </c>
      <c r="J183" s="71">
        <v>3.28</v>
      </c>
      <c r="K183" s="71">
        <v>3.68</v>
      </c>
      <c r="L183" s="70">
        <v>0.21</v>
      </c>
    </row>
    <row r="184" spans="1:12" ht="12.75">
      <c r="A184" s="63" t="s">
        <v>337</v>
      </c>
      <c r="B184" s="22" t="s">
        <v>93</v>
      </c>
      <c r="C184" s="23">
        <v>600</v>
      </c>
      <c r="D184" s="66">
        <v>0.84</v>
      </c>
      <c r="E184" s="66">
        <v>0.13</v>
      </c>
      <c r="F184" s="23">
        <v>2</v>
      </c>
      <c r="G184" s="23">
        <v>4</v>
      </c>
      <c r="H184" s="71">
        <v>0.16</v>
      </c>
      <c r="I184" s="72">
        <v>0.2</v>
      </c>
      <c r="J184" s="71">
        <v>2.54</v>
      </c>
      <c r="K184" s="71">
        <v>2.97</v>
      </c>
      <c r="L184" s="70">
        <v>0.22</v>
      </c>
    </row>
    <row r="185" spans="1:12" ht="12.75">
      <c r="A185" s="63" t="s">
        <v>338</v>
      </c>
      <c r="B185" s="22" t="s">
        <v>93</v>
      </c>
      <c r="C185" s="23">
        <v>400</v>
      </c>
      <c r="D185" s="66">
        <v>0.84</v>
      </c>
      <c r="E185" s="66">
        <v>0.11</v>
      </c>
      <c r="F185" s="23">
        <v>2</v>
      </c>
      <c r="G185" s="23">
        <v>4</v>
      </c>
      <c r="H185" s="71">
        <v>0.13</v>
      </c>
      <c r="I185" s="72">
        <v>0.14</v>
      </c>
      <c r="J185" s="71">
        <v>1.87</v>
      </c>
      <c r="K185" s="71">
        <v>2.03</v>
      </c>
      <c r="L185" s="70">
        <v>0.23</v>
      </c>
    </row>
    <row r="186" spans="1:12" ht="78.75">
      <c r="A186" s="63" t="s">
        <v>339</v>
      </c>
      <c r="B186" s="69" t="s">
        <v>340</v>
      </c>
      <c r="C186" s="23">
        <v>800</v>
      </c>
      <c r="D186" s="66">
        <v>0.84</v>
      </c>
      <c r="E186" s="66">
        <v>0.18</v>
      </c>
      <c r="F186" s="23">
        <v>2</v>
      </c>
      <c r="G186" s="23">
        <v>3</v>
      </c>
      <c r="H186" s="71">
        <v>0.21</v>
      </c>
      <c r="I186" s="72">
        <v>0.26</v>
      </c>
      <c r="J186" s="71">
        <v>3.36</v>
      </c>
      <c r="K186" s="71">
        <v>3.83</v>
      </c>
      <c r="L186" s="70">
        <v>0.21</v>
      </c>
    </row>
    <row r="187" spans="1:12" ht="12.75">
      <c r="A187" s="63" t="s">
        <v>341</v>
      </c>
      <c r="B187" s="22" t="s">
        <v>93</v>
      </c>
      <c r="C187" s="23">
        <v>600</v>
      </c>
      <c r="D187" s="66">
        <v>0.84</v>
      </c>
      <c r="E187" s="66">
        <v>0.15</v>
      </c>
      <c r="F187" s="23">
        <v>2</v>
      </c>
      <c r="G187" s="23">
        <v>3</v>
      </c>
      <c r="H187" s="71">
        <v>0.18</v>
      </c>
      <c r="I187" s="72">
        <v>0.21</v>
      </c>
      <c r="J187" s="71">
        <v>2.7</v>
      </c>
      <c r="K187" s="71">
        <v>2.98</v>
      </c>
      <c r="L187" s="70">
        <v>0.23</v>
      </c>
    </row>
    <row r="188" spans="1:12" ht="12.75">
      <c r="A188" s="63" t="s">
        <v>342</v>
      </c>
      <c r="B188" s="22" t="s">
        <v>93</v>
      </c>
      <c r="C188" s="23">
        <v>400</v>
      </c>
      <c r="D188" s="66">
        <v>0.84</v>
      </c>
      <c r="E188" s="66">
        <v>1.122</v>
      </c>
      <c r="F188" s="23">
        <v>2</v>
      </c>
      <c r="G188" s="23">
        <v>3</v>
      </c>
      <c r="H188" s="71">
        <v>0.14</v>
      </c>
      <c r="I188" s="72">
        <v>0.16</v>
      </c>
      <c r="J188" s="71">
        <v>1.94</v>
      </c>
      <c r="K188" s="71">
        <v>2.12</v>
      </c>
      <c r="L188" s="70">
        <v>0.24</v>
      </c>
    </row>
    <row r="189" spans="1:12" ht="33.75">
      <c r="A189" s="63" t="s">
        <v>343</v>
      </c>
      <c r="B189" s="69" t="s">
        <v>344</v>
      </c>
      <c r="C189" s="23">
        <v>600</v>
      </c>
      <c r="D189" s="66">
        <v>0.84</v>
      </c>
      <c r="E189" s="66">
        <v>0.11</v>
      </c>
      <c r="F189" s="23">
        <v>1</v>
      </c>
      <c r="G189" s="23">
        <v>2</v>
      </c>
      <c r="H189" s="71">
        <v>0.111</v>
      </c>
      <c r="I189" s="72">
        <v>0.12</v>
      </c>
      <c r="J189" s="71">
        <v>2.07</v>
      </c>
      <c r="K189" s="71">
        <v>2.2</v>
      </c>
      <c r="L189" s="70">
        <v>0.26</v>
      </c>
    </row>
    <row r="190" spans="1:12" ht="12.75">
      <c r="A190" s="63" t="s">
        <v>345</v>
      </c>
      <c r="B190" s="22" t="s">
        <v>93</v>
      </c>
      <c r="C190" s="23">
        <v>400</v>
      </c>
      <c r="D190" s="66">
        <v>0.84</v>
      </c>
      <c r="E190" s="66">
        <v>0.076</v>
      </c>
      <c r="F190" s="23">
        <v>1</v>
      </c>
      <c r="G190" s="23">
        <v>2</v>
      </c>
      <c r="H190" s="71">
        <v>0.087</v>
      </c>
      <c r="I190" s="72">
        <v>0.09</v>
      </c>
      <c r="J190" s="71">
        <v>1.5</v>
      </c>
      <c r="K190" s="71">
        <v>1.56</v>
      </c>
      <c r="L190" s="70">
        <v>0.3</v>
      </c>
    </row>
    <row r="191" spans="1:12" ht="12.75">
      <c r="A191" s="63" t="s">
        <v>346</v>
      </c>
      <c r="B191" s="22" t="s">
        <v>93</v>
      </c>
      <c r="C191" s="23">
        <v>200</v>
      </c>
      <c r="D191" s="66">
        <v>0.84</v>
      </c>
      <c r="E191" s="66">
        <v>0.064</v>
      </c>
      <c r="F191" s="23">
        <v>1</v>
      </c>
      <c r="G191" s="23">
        <v>2</v>
      </c>
      <c r="H191" s="71">
        <v>0.076</v>
      </c>
      <c r="I191" s="72">
        <v>0.08</v>
      </c>
      <c r="J191" s="71">
        <v>0.99</v>
      </c>
      <c r="K191" s="71">
        <v>1.04</v>
      </c>
      <c r="L191" s="70">
        <v>0.34</v>
      </c>
    </row>
    <row r="192" spans="1:12" ht="21.75" customHeight="1">
      <c r="A192" s="63" t="s">
        <v>347</v>
      </c>
      <c r="B192" s="4" t="s">
        <v>348</v>
      </c>
      <c r="C192" s="23">
        <v>200</v>
      </c>
      <c r="D192" s="66">
        <v>0.84</v>
      </c>
      <c r="E192" s="66">
        <v>0.076</v>
      </c>
      <c r="F192" s="23">
        <v>1</v>
      </c>
      <c r="G192" s="23">
        <v>3</v>
      </c>
      <c r="H192" s="71">
        <v>0.09</v>
      </c>
      <c r="I192" s="72">
        <v>0.11</v>
      </c>
      <c r="J192" s="71">
        <v>1.08</v>
      </c>
      <c r="K192" s="71">
        <v>1.24</v>
      </c>
      <c r="L192" s="70">
        <v>0.23</v>
      </c>
    </row>
    <row r="193" spans="1:12" ht="12.75">
      <c r="A193" s="63" t="s">
        <v>349</v>
      </c>
      <c r="B193" s="22" t="s">
        <v>93</v>
      </c>
      <c r="C193" s="23">
        <v>100</v>
      </c>
      <c r="D193" s="66">
        <v>0.84</v>
      </c>
      <c r="E193" s="66">
        <v>0.064</v>
      </c>
      <c r="F193" s="23">
        <v>1</v>
      </c>
      <c r="G193" s="23">
        <v>2</v>
      </c>
      <c r="H193" s="71">
        <v>0.076</v>
      </c>
      <c r="I193" s="72">
        <v>0.08</v>
      </c>
      <c r="J193" s="71">
        <v>0.7</v>
      </c>
      <c r="K193" s="71">
        <v>0.75</v>
      </c>
      <c r="L193" s="70">
        <v>0.3</v>
      </c>
    </row>
    <row r="194" spans="1:12" ht="33.75">
      <c r="A194" s="63" t="s">
        <v>350</v>
      </c>
      <c r="B194" s="69" t="s">
        <v>351</v>
      </c>
      <c r="C194" s="23">
        <v>1600</v>
      </c>
      <c r="D194" s="66">
        <v>0.84</v>
      </c>
      <c r="E194" s="66">
        <v>0.35</v>
      </c>
      <c r="F194" s="23">
        <v>1</v>
      </c>
      <c r="G194" s="23">
        <v>2</v>
      </c>
      <c r="H194" s="71">
        <v>0.47</v>
      </c>
      <c r="I194" s="72">
        <v>0.58</v>
      </c>
      <c r="J194" s="71">
        <v>6.95</v>
      </c>
      <c r="K194" s="71">
        <v>7.91</v>
      </c>
      <c r="L194" s="70">
        <v>0.17</v>
      </c>
    </row>
    <row r="195" spans="1:12" ht="22.5">
      <c r="A195" s="63" t="s">
        <v>163</v>
      </c>
      <c r="B195" s="64" t="s">
        <v>352</v>
      </c>
      <c r="C195" s="23"/>
      <c r="D195" s="66"/>
      <c r="E195" s="23"/>
      <c r="F195" s="23"/>
      <c r="G195" s="23"/>
      <c r="H195" s="23"/>
      <c r="I195" s="67"/>
      <c r="J195" s="23"/>
      <c r="K195" s="23"/>
      <c r="L195" s="70"/>
    </row>
    <row r="196" spans="1:12" ht="33.75">
      <c r="A196" s="63" t="s">
        <v>353</v>
      </c>
      <c r="B196" s="69" t="s">
        <v>354</v>
      </c>
      <c r="C196" s="23">
        <v>400</v>
      </c>
      <c r="D196" s="66">
        <v>0.84</v>
      </c>
      <c r="E196" s="66">
        <v>0.11</v>
      </c>
      <c r="F196" s="23">
        <v>1</v>
      </c>
      <c r="G196" s="23">
        <v>2</v>
      </c>
      <c r="H196" s="71">
        <v>0.12</v>
      </c>
      <c r="I196" s="72">
        <v>0.14</v>
      </c>
      <c r="J196" s="71">
        <v>1.76</v>
      </c>
      <c r="K196" s="71">
        <v>1.94</v>
      </c>
      <c r="L196" s="70">
        <v>0.02</v>
      </c>
    </row>
    <row r="197" spans="1:12" ht="12.75">
      <c r="A197" s="63" t="s">
        <v>355</v>
      </c>
      <c r="B197" s="22" t="s">
        <v>93</v>
      </c>
      <c r="C197" s="23">
        <v>300</v>
      </c>
      <c r="D197" s="66">
        <v>0.84</v>
      </c>
      <c r="E197" s="66">
        <v>0.09</v>
      </c>
      <c r="F197" s="23">
        <v>1</v>
      </c>
      <c r="G197" s="23">
        <v>2</v>
      </c>
      <c r="H197" s="71">
        <v>0.11</v>
      </c>
      <c r="I197" s="72">
        <v>0.12</v>
      </c>
      <c r="J197" s="71">
        <v>1.46</v>
      </c>
      <c r="K197" s="71">
        <v>1.56</v>
      </c>
      <c r="L197" s="70">
        <v>0.02</v>
      </c>
    </row>
    <row r="198" spans="1:12" ht="12.75">
      <c r="A198" s="63" t="s">
        <v>356</v>
      </c>
      <c r="B198" s="22" t="s">
        <v>93</v>
      </c>
      <c r="C198" s="23">
        <v>200</v>
      </c>
      <c r="D198" s="66">
        <v>0.84</v>
      </c>
      <c r="E198" s="66">
        <v>0.07</v>
      </c>
      <c r="F198" s="23">
        <v>1</v>
      </c>
      <c r="G198" s="23">
        <v>2</v>
      </c>
      <c r="H198" s="71">
        <v>0.08</v>
      </c>
      <c r="I198" s="72">
        <v>0.09</v>
      </c>
      <c r="J198" s="71">
        <v>1.01</v>
      </c>
      <c r="K198" s="71">
        <v>1.1</v>
      </c>
      <c r="L198" s="70">
        <v>0.03</v>
      </c>
    </row>
    <row r="199" spans="1:12" ht="54" customHeight="1">
      <c r="A199" s="74" t="s">
        <v>357</v>
      </c>
      <c r="B199" s="78" t="s">
        <v>358</v>
      </c>
      <c r="C199" s="23"/>
      <c r="D199" s="66"/>
      <c r="E199" s="23"/>
      <c r="F199" s="23"/>
      <c r="G199" s="23"/>
      <c r="H199" s="23"/>
      <c r="I199" s="67"/>
      <c r="J199" s="23"/>
      <c r="K199" s="23"/>
      <c r="L199" s="68"/>
    </row>
    <row r="200" spans="1:12" ht="12.75">
      <c r="A200" s="63" t="s">
        <v>82</v>
      </c>
      <c r="B200" s="79" t="s">
        <v>359</v>
      </c>
      <c r="C200" s="23"/>
      <c r="D200" s="66"/>
      <c r="E200" s="23"/>
      <c r="F200" s="23"/>
      <c r="G200" s="23"/>
      <c r="H200" s="23"/>
      <c r="I200" s="67"/>
      <c r="J200" s="23"/>
      <c r="K200" s="23"/>
      <c r="L200" s="68"/>
    </row>
    <row r="201" spans="1:12" ht="33.75">
      <c r="A201" s="63" t="s">
        <v>360</v>
      </c>
      <c r="B201" s="4" t="s">
        <v>361</v>
      </c>
      <c r="C201" s="23">
        <v>1800</v>
      </c>
      <c r="D201" s="66">
        <v>0.84</v>
      </c>
      <c r="E201" s="66">
        <v>0.35</v>
      </c>
      <c r="F201" s="23">
        <v>2</v>
      </c>
      <c r="G201" s="23">
        <v>3</v>
      </c>
      <c r="H201" s="71">
        <v>0.47</v>
      </c>
      <c r="I201" s="72">
        <v>0.52</v>
      </c>
      <c r="J201" s="71">
        <v>7.55</v>
      </c>
      <c r="K201" s="71">
        <v>8.12</v>
      </c>
      <c r="L201" s="70">
        <v>0.03</v>
      </c>
    </row>
    <row r="202" spans="1:12" ht="12.75">
      <c r="A202" s="63" t="s">
        <v>362</v>
      </c>
      <c r="B202" s="22" t="s">
        <v>93</v>
      </c>
      <c r="C202" s="23">
        <v>1600</v>
      </c>
      <c r="D202" s="66">
        <v>0.84</v>
      </c>
      <c r="E202" s="66">
        <v>0.23</v>
      </c>
      <c r="F202" s="23">
        <v>2</v>
      </c>
      <c r="G202" s="23">
        <v>3</v>
      </c>
      <c r="H202" s="71">
        <v>0.35</v>
      </c>
      <c r="I202" s="72">
        <v>0.41</v>
      </c>
      <c r="J202" s="71">
        <v>6.14</v>
      </c>
      <c r="K202" s="71">
        <v>6.8</v>
      </c>
      <c r="L202" s="70">
        <v>0.03</v>
      </c>
    </row>
    <row r="203" spans="1:12" ht="12.75">
      <c r="A203" s="63" t="s">
        <v>88</v>
      </c>
      <c r="B203" s="79" t="s">
        <v>363</v>
      </c>
      <c r="C203" s="23"/>
      <c r="D203" s="66"/>
      <c r="E203" s="23"/>
      <c r="F203" s="23"/>
      <c r="G203" s="23"/>
      <c r="H203" s="23"/>
      <c r="I203" s="67"/>
      <c r="J203" s="23"/>
      <c r="K203" s="23"/>
      <c r="L203" s="68"/>
    </row>
    <row r="204" spans="1:12" ht="56.25">
      <c r="A204" s="63" t="s">
        <v>364</v>
      </c>
      <c r="B204" s="4" t="s">
        <v>365</v>
      </c>
      <c r="C204" s="23">
        <v>1400</v>
      </c>
      <c r="D204" s="66">
        <v>1.68</v>
      </c>
      <c r="E204" s="66">
        <v>0.27</v>
      </c>
      <c r="F204" s="23">
        <v>0</v>
      </c>
      <c r="G204" s="23">
        <v>0</v>
      </c>
      <c r="H204" s="71">
        <v>0.27</v>
      </c>
      <c r="I204" s="72">
        <v>0.27</v>
      </c>
      <c r="J204" s="71">
        <v>6.8</v>
      </c>
      <c r="K204" s="71">
        <v>6.8</v>
      </c>
      <c r="L204" s="68">
        <v>0.008</v>
      </c>
    </row>
    <row r="205" spans="1:12" ht="12.75">
      <c r="A205" s="63" t="s">
        <v>366</v>
      </c>
      <c r="B205" s="22" t="s">
        <v>93</v>
      </c>
      <c r="C205" s="23">
        <v>1200</v>
      </c>
      <c r="D205" s="66">
        <v>1.68</v>
      </c>
      <c r="E205" s="66">
        <v>0.22</v>
      </c>
      <c r="F205" s="23">
        <v>0</v>
      </c>
      <c r="G205" s="23">
        <v>0</v>
      </c>
      <c r="H205" s="71">
        <v>0.22</v>
      </c>
      <c r="I205" s="72">
        <v>0.22</v>
      </c>
      <c r="J205" s="71">
        <v>5.69</v>
      </c>
      <c r="K205" s="71">
        <v>5.69</v>
      </c>
      <c r="L205" s="68">
        <v>0.008</v>
      </c>
    </row>
    <row r="206" spans="1:12" ht="12.75">
      <c r="A206" s="63" t="s">
        <v>367</v>
      </c>
      <c r="B206" s="22" t="s">
        <v>93</v>
      </c>
      <c r="C206" s="23">
        <v>1000</v>
      </c>
      <c r="D206" s="66">
        <v>1.68</v>
      </c>
      <c r="E206" s="66">
        <v>0.17</v>
      </c>
      <c r="F206" s="23">
        <v>0</v>
      </c>
      <c r="G206" s="23">
        <v>0</v>
      </c>
      <c r="H206" s="71">
        <v>0.17</v>
      </c>
      <c r="I206" s="72">
        <v>0.17</v>
      </c>
      <c r="J206" s="71">
        <v>4.56</v>
      </c>
      <c r="K206" s="71">
        <v>4.56</v>
      </c>
      <c r="L206" s="68">
        <v>0.008</v>
      </c>
    </row>
    <row r="207" spans="1:12" ht="22.5">
      <c r="A207" s="63" t="s">
        <v>368</v>
      </c>
      <c r="B207" s="4" t="s">
        <v>369</v>
      </c>
      <c r="C207" s="23">
        <v>2100</v>
      </c>
      <c r="D207" s="66">
        <v>1.68</v>
      </c>
      <c r="E207" s="66">
        <v>1.05</v>
      </c>
      <c r="F207" s="23">
        <v>0</v>
      </c>
      <c r="G207" s="23">
        <v>0</v>
      </c>
      <c r="H207" s="71">
        <v>1.05</v>
      </c>
      <c r="I207" s="72">
        <v>1.05</v>
      </c>
      <c r="J207" s="71">
        <v>16.43</v>
      </c>
      <c r="K207" s="71">
        <v>16.43</v>
      </c>
      <c r="L207" s="68">
        <v>0.008</v>
      </c>
    </row>
    <row r="208" spans="1:12" ht="56.25">
      <c r="A208" s="63" t="s">
        <v>370</v>
      </c>
      <c r="B208" s="4" t="s">
        <v>371</v>
      </c>
      <c r="C208" s="23">
        <v>400</v>
      </c>
      <c r="D208" s="66">
        <v>1.68</v>
      </c>
      <c r="E208" s="66">
        <v>0.111</v>
      </c>
      <c r="F208" s="23">
        <v>1</v>
      </c>
      <c r="G208" s="23">
        <v>2</v>
      </c>
      <c r="H208" s="71">
        <v>0.12</v>
      </c>
      <c r="I208" s="72">
        <v>0.13</v>
      </c>
      <c r="J208" s="71">
        <v>2.45</v>
      </c>
      <c r="K208" s="71">
        <v>2.59</v>
      </c>
      <c r="L208" s="70">
        <v>0.04</v>
      </c>
    </row>
    <row r="209" spans="1:12" ht="12.75">
      <c r="A209" s="63" t="s">
        <v>372</v>
      </c>
      <c r="B209" s="22" t="s">
        <v>93</v>
      </c>
      <c r="C209" s="23">
        <v>300</v>
      </c>
      <c r="D209" s="66">
        <v>1.68</v>
      </c>
      <c r="E209" s="66">
        <v>0.087</v>
      </c>
      <c r="F209" s="23">
        <v>1</v>
      </c>
      <c r="G209" s="23">
        <v>2</v>
      </c>
      <c r="H209" s="71">
        <v>0.09</v>
      </c>
      <c r="I209" s="72">
        <v>0.099</v>
      </c>
      <c r="J209" s="71">
        <v>1.84</v>
      </c>
      <c r="K209" s="71">
        <v>1.95</v>
      </c>
      <c r="L209" s="70">
        <v>0.04</v>
      </c>
    </row>
    <row r="210" spans="1:12" ht="45">
      <c r="A210" s="63" t="s">
        <v>373</v>
      </c>
      <c r="B210" s="4" t="s">
        <v>374</v>
      </c>
      <c r="C210" s="23">
        <v>600</v>
      </c>
      <c r="D210" s="66">
        <v>1.68</v>
      </c>
      <c r="E210" s="66">
        <v>0.17</v>
      </c>
      <c r="F210" s="23">
        <v>0</v>
      </c>
      <c r="G210" s="23">
        <v>0</v>
      </c>
      <c r="H210" s="71">
        <v>0.17</v>
      </c>
      <c r="I210" s="72">
        <v>0.17</v>
      </c>
      <c r="J210" s="71">
        <v>3.53</v>
      </c>
      <c r="K210" s="71">
        <v>3.53</v>
      </c>
      <c r="L210" s="70">
        <v>0.001</v>
      </c>
    </row>
    <row r="211" spans="1:12" ht="12.75">
      <c r="A211" s="63" t="s">
        <v>226</v>
      </c>
      <c r="B211" s="79" t="s">
        <v>375</v>
      </c>
      <c r="C211" s="23"/>
      <c r="D211" s="66"/>
      <c r="E211" s="23"/>
      <c r="F211" s="23"/>
      <c r="G211" s="23"/>
      <c r="H211" s="23"/>
      <c r="I211" s="67"/>
      <c r="J211" s="23"/>
      <c r="K211" s="23"/>
      <c r="L211" s="68"/>
    </row>
    <row r="212" spans="1:12" ht="45">
      <c r="A212" s="63" t="s">
        <v>376</v>
      </c>
      <c r="B212" s="4" t="s">
        <v>377</v>
      </c>
      <c r="C212" s="23">
        <v>1800</v>
      </c>
      <c r="D212" s="66">
        <v>1.47</v>
      </c>
      <c r="E212" s="66">
        <v>0.38</v>
      </c>
      <c r="F212" s="23">
        <v>0</v>
      </c>
      <c r="G212" s="23">
        <v>0</v>
      </c>
      <c r="H212" s="23">
        <v>0.38</v>
      </c>
      <c r="I212" s="67">
        <v>0.38</v>
      </c>
      <c r="J212" s="23">
        <v>8.56</v>
      </c>
      <c r="K212" s="23">
        <v>8.56</v>
      </c>
      <c r="L212" s="68">
        <v>0.002</v>
      </c>
    </row>
    <row r="213" spans="1:12" ht="12.75">
      <c r="A213" s="63" t="s">
        <v>378</v>
      </c>
      <c r="B213" s="22" t="s">
        <v>93</v>
      </c>
      <c r="C213" s="23">
        <v>1600</v>
      </c>
      <c r="D213" s="66">
        <v>1.47</v>
      </c>
      <c r="E213" s="66">
        <v>0.33</v>
      </c>
      <c r="F213" s="23">
        <v>0</v>
      </c>
      <c r="G213" s="23">
        <v>0</v>
      </c>
      <c r="H213" s="23">
        <v>0.33</v>
      </c>
      <c r="I213" s="67">
        <v>0.33</v>
      </c>
      <c r="J213" s="23">
        <v>7.52</v>
      </c>
      <c r="K213" s="23">
        <v>7.52</v>
      </c>
      <c r="L213" s="68">
        <v>0.002</v>
      </c>
    </row>
    <row r="214" spans="1:12" ht="56.25">
      <c r="A214" s="63" t="s">
        <v>379</v>
      </c>
      <c r="B214" s="4" t="s">
        <v>380</v>
      </c>
      <c r="C214" s="23">
        <v>1800</v>
      </c>
      <c r="D214" s="66">
        <v>1.47</v>
      </c>
      <c r="E214" s="66">
        <v>0.35</v>
      </c>
      <c r="F214" s="23">
        <v>0</v>
      </c>
      <c r="G214" s="23">
        <v>0</v>
      </c>
      <c r="H214" s="23">
        <v>0.35</v>
      </c>
      <c r="I214" s="67">
        <v>0.35</v>
      </c>
      <c r="J214" s="23">
        <v>8.22</v>
      </c>
      <c r="K214" s="23">
        <v>8.22</v>
      </c>
      <c r="L214" s="68">
        <v>0.002</v>
      </c>
    </row>
    <row r="215" spans="1:12" ht="12.75">
      <c r="A215" s="63" t="s">
        <v>381</v>
      </c>
      <c r="B215" s="4"/>
      <c r="C215" s="23">
        <v>1600</v>
      </c>
      <c r="D215" s="66">
        <v>1.47</v>
      </c>
      <c r="E215" s="66">
        <v>0.29</v>
      </c>
      <c r="F215" s="23">
        <v>0</v>
      </c>
      <c r="G215" s="23">
        <v>0</v>
      </c>
      <c r="H215" s="23">
        <v>0.29</v>
      </c>
      <c r="I215" s="67">
        <v>0.29</v>
      </c>
      <c r="J215" s="23">
        <v>7.05</v>
      </c>
      <c r="K215" s="23">
        <v>7.05</v>
      </c>
      <c r="L215" s="68">
        <v>0.002</v>
      </c>
    </row>
    <row r="216" spans="1:12" ht="12.75">
      <c r="A216" s="63" t="s">
        <v>382</v>
      </c>
      <c r="B216" s="4"/>
      <c r="C216" s="23">
        <v>1400</v>
      </c>
      <c r="D216" s="66">
        <v>1.47</v>
      </c>
      <c r="E216" s="66">
        <v>0.23</v>
      </c>
      <c r="F216" s="23">
        <v>0</v>
      </c>
      <c r="G216" s="23">
        <v>0</v>
      </c>
      <c r="H216" s="23">
        <v>0.23</v>
      </c>
      <c r="I216" s="67">
        <v>0.23</v>
      </c>
      <c r="J216" s="23">
        <v>5.87</v>
      </c>
      <c r="K216" s="23">
        <v>5.87</v>
      </c>
      <c r="L216" s="68">
        <v>0.002</v>
      </c>
    </row>
    <row r="217" spans="1:12" ht="12.75">
      <c r="A217" s="74" t="s">
        <v>383</v>
      </c>
      <c r="B217" s="78" t="s">
        <v>384</v>
      </c>
      <c r="C217" s="23"/>
      <c r="D217" s="66"/>
      <c r="E217" s="23"/>
      <c r="F217" s="23"/>
      <c r="G217" s="23"/>
      <c r="H217" s="23"/>
      <c r="I217" s="67"/>
      <c r="J217" s="23"/>
      <c r="K217" s="23"/>
      <c r="L217" s="68"/>
    </row>
    <row r="218" spans="1:12" ht="33.75">
      <c r="A218" s="63" t="s">
        <v>385</v>
      </c>
      <c r="B218" s="4" t="s">
        <v>386</v>
      </c>
      <c r="C218" s="23">
        <v>7850</v>
      </c>
      <c r="D218" s="66">
        <v>0.482</v>
      </c>
      <c r="E218" s="66">
        <v>58</v>
      </c>
      <c r="F218" s="23">
        <v>0</v>
      </c>
      <c r="G218" s="23">
        <v>0</v>
      </c>
      <c r="H218" s="80">
        <v>58</v>
      </c>
      <c r="I218" s="81">
        <v>58</v>
      </c>
      <c r="J218" s="80">
        <v>126.5</v>
      </c>
      <c r="K218" s="80">
        <v>126.5</v>
      </c>
      <c r="L218" s="70">
        <v>0</v>
      </c>
    </row>
    <row r="219" spans="1:12" ht="12.75">
      <c r="A219" s="63" t="s">
        <v>387</v>
      </c>
      <c r="B219" s="69" t="s">
        <v>388</v>
      </c>
      <c r="C219" s="23">
        <v>7200</v>
      </c>
      <c r="D219" s="66">
        <v>0.482</v>
      </c>
      <c r="E219" s="66">
        <v>50</v>
      </c>
      <c r="F219" s="23">
        <v>0</v>
      </c>
      <c r="G219" s="23">
        <v>0</v>
      </c>
      <c r="H219" s="80">
        <v>50</v>
      </c>
      <c r="I219" s="81">
        <v>50</v>
      </c>
      <c r="J219" s="80">
        <v>112.5</v>
      </c>
      <c r="K219" s="80">
        <v>112.5</v>
      </c>
      <c r="L219" s="70">
        <v>0</v>
      </c>
    </row>
    <row r="220" spans="1:12" ht="22.5">
      <c r="A220" s="63" t="s">
        <v>389</v>
      </c>
      <c r="B220" s="69" t="s">
        <v>390</v>
      </c>
      <c r="C220" s="23">
        <v>2600</v>
      </c>
      <c r="D220" s="66">
        <v>0.84</v>
      </c>
      <c r="E220" s="66">
        <v>221</v>
      </c>
      <c r="F220" s="23">
        <v>0</v>
      </c>
      <c r="G220" s="23">
        <v>0</v>
      </c>
      <c r="H220" s="80">
        <v>221</v>
      </c>
      <c r="I220" s="81">
        <v>221</v>
      </c>
      <c r="J220" s="80">
        <v>187.6</v>
      </c>
      <c r="K220" s="80">
        <v>187.6</v>
      </c>
      <c r="L220" s="70">
        <v>0</v>
      </c>
    </row>
    <row r="221" spans="1:12" ht="12.75">
      <c r="A221" s="63" t="s">
        <v>391</v>
      </c>
      <c r="B221" s="69" t="s">
        <v>392</v>
      </c>
      <c r="C221" s="23">
        <v>8500</v>
      </c>
      <c r="D221" s="66">
        <v>0.42</v>
      </c>
      <c r="E221" s="66">
        <v>407</v>
      </c>
      <c r="F221" s="23">
        <v>0</v>
      </c>
      <c r="G221" s="23">
        <v>0</v>
      </c>
      <c r="H221" s="80">
        <v>407</v>
      </c>
      <c r="I221" s="81">
        <v>407</v>
      </c>
      <c r="J221" s="80">
        <v>326</v>
      </c>
      <c r="K221" s="80">
        <v>326</v>
      </c>
      <c r="L221" s="70">
        <v>0</v>
      </c>
    </row>
    <row r="222" spans="1:12" ht="23.25" thickBot="1">
      <c r="A222" s="82" t="s">
        <v>393</v>
      </c>
      <c r="B222" s="83" t="s">
        <v>394</v>
      </c>
      <c r="C222" s="84">
        <v>2500</v>
      </c>
      <c r="D222" s="85">
        <v>0.84</v>
      </c>
      <c r="E222" s="85">
        <v>0.76</v>
      </c>
      <c r="F222" s="84">
        <v>0</v>
      </c>
      <c r="G222" s="84">
        <v>0</v>
      </c>
      <c r="H222" s="86">
        <v>0.76</v>
      </c>
      <c r="I222" s="87">
        <v>0.76</v>
      </c>
      <c r="J222" s="86">
        <v>10.79</v>
      </c>
      <c r="K222" s="86">
        <v>10.79</v>
      </c>
      <c r="L222" s="88">
        <v>0</v>
      </c>
    </row>
    <row r="223" spans="1:12" ht="51.75" customHeight="1">
      <c r="A223" s="438" t="s">
        <v>396</v>
      </c>
      <c r="B223" s="438"/>
      <c r="C223" s="438"/>
      <c r="D223" s="438"/>
      <c r="E223" s="438"/>
      <c r="F223" s="438"/>
      <c r="G223" s="438"/>
      <c r="H223" s="438"/>
      <c r="I223" s="438"/>
      <c r="J223" s="438"/>
      <c r="K223" s="438"/>
      <c r="L223" s="438"/>
    </row>
  </sheetData>
  <sheetProtection password="CAE7" sheet="1" objects="1" scenarios="1"/>
  <mergeCells count="11">
    <mergeCell ref="E4:E5"/>
    <mergeCell ref="H4:I4"/>
    <mergeCell ref="J4:K4"/>
    <mergeCell ref="A223:L223"/>
    <mergeCell ref="B2:L2"/>
    <mergeCell ref="A3:B5"/>
    <mergeCell ref="C3:E3"/>
    <mergeCell ref="F3:G4"/>
    <mergeCell ref="H3:L3"/>
    <mergeCell ref="C4:C5"/>
    <mergeCell ref="D4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 Golubev</dc:creator>
  <cp:keywords/>
  <dc:description/>
  <cp:lastModifiedBy>Кондрашов</cp:lastModifiedBy>
  <cp:lastPrinted>2005-03-30T11:14:57Z</cp:lastPrinted>
  <dcterms:created xsi:type="dcterms:W3CDTF">2000-02-17T09:09:21Z</dcterms:created>
  <dcterms:modified xsi:type="dcterms:W3CDTF">2011-02-03T18:58:06Z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-1543480551</vt:i4>
  </property>
  <property fmtid="{D5CDD505-2E9C-101B-9397-08002B2CF9AE}" pid="3" name="_EmailSubject">
    <vt:lpwstr>Теплотехнический расчет</vt:lpwstr>
  </property>
  <property fmtid="{D5CDD505-2E9C-101B-9397-08002B2CF9AE}" pid="4" name="_AuthorEmail">
    <vt:lpwstr>azat.zakiev@saint-gobain.com</vt:lpwstr>
  </property>
  <property fmtid="{D5CDD505-2E9C-101B-9397-08002B2CF9AE}" pid="5" name="_AuthorEmailDisplayName">
    <vt:lpwstr>Azat Zakiev</vt:lpwstr>
  </property>
  <property fmtid="{D5CDD505-2E9C-101B-9397-08002B2CF9AE}" pid="6" name="_ReviewingToolsShownOnce">
    <vt:lpwstr/>
  </property>
</Properties>
</file>