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Д" sheetId="4" r:id="rId1"/>
  </sheets>
  <calcPr calcId="124519"/>
</workbook>
</file>

<file path=xl/calcChain.xml><?xml version="1.0" encoding="utf-8"?>
<calcChain xmlns="http://schemas.openxmlformats.org/spreadsheetml/2006/main">
  <c r="S3" i="4"/>
  <c r="R3"/>
  <c r="E3" l="1"/>
  <c r="Z3" l="1"/>
  <c r="M3"/>
  <c r="Y3"/>
  <c r="J3" l="1"/>
  <c r="D3"/>
  <c r="L3" l="1"/>
  <c r="N3" s="1"/>
  <c r="P3" s="1"/>
  <c r="K3"/>
</calcChain>
</file>

<file path=xl/sharedStrings.xml><?xml version="1.0" encoding="utf-8"?>
<sst xmlns="http://schemas.openxmlformats.org/spreadsheetml/2006/main" count="29" uniqueCount="29">
  <si>
    <t>m</t>
  </si>
  <si>
    <t>Номер участка</t>
  </si>
  <si>
    <r>
      <t>Расход газа на участке,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</si>
  <si>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Число Рейнольдса, Re</t>
  </si>
  <si>
    <r>
      <t xml:space="preserve">Коэффициент гидравлического трения, </t>
    </r>
    <r>
      <rPr>
        <sz val="11"/>
        <color theme="1"/>
        <rFont val="Calibri"/>
        <family val="2"/>
        <charset val="204"/>
      </rPr>
      <t>λ</t>
    </r>
  </si>
  <si>
    <t>Длина участка, м</t>
  </si>
  <si>
    <t>Расчетная длина участка, м</t>
  </si>
  <si>
    <t>A</t>
  </si>
  <si>
    <t>B</t>
  </si>
  <si>
    <t>ρ</t>
  </si>
  <si>
    <r>
      <rPr>
        <sz val="11"/>
        <color theme="1"/>
        <rFont val="Calibri"/>
        <family val="2"/>
        <charset val="204"/>
      </rPr>
      <t>ΔP</t>
    </r>
    <r>
      <rPr>
        <vertAlign val="subscript"/>
        <sz val="11"/>
        <color theme="1"/>
        <rFont val="Calibri"/>
        <family val="2"/>
        <charset val="204"/>
      </rPr>
      <t>уд</t>
    </r>
  </si>
  <si>
    <r>
      <t>m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</si>
  <si>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t>Усредненное давление (абсолютное), Мпа</t>
  </si>
  <si>
    <r>
      <t>Расчетный внутренний диаметр газопровода, d</t>
    </r>
    <r>
      <rPr>
        <vertAlign val="subscript"/>
        <sz val="11"/>
        <color theme="1"/>
        <rFont val="Calibri"/>
        <family val="2"/>
        <charset val="204"/>
        <scheme val="minor"/>
      </rPr>
      <t>р</t>
    </r>
    <r>
      <rPr>
        <sz val="11"/>
        <color theme="1"/>
        <rFont val="Calibri"/>
        <family val="2"/>
        <charset val="204"/>
        <scheme val="minor"/>
      </rPr>
      <t xml:space="preserve"> мм </t>
    </r>
  </si>
  <si>
    <r>
      <t xml:space="preserve"> Внутренний диаметр газопровода, d</t>
    </r>
    <r>
      <rPr>
        <vertAlign val="subscript"/>
        <sz val="11"/>
        <color theme="1"/>
        <rFont val="Calibri"/>
        <family val="2"/>
        <charset val="204"/>
        <scheme val="minor"/>
      </rPr>
      <t>р</t>
    </r>
    <r>
      <rPr>
        <sz val="11"/>
        <color theme="1"/>
        <rFont val="Calibri"/>
        <family val="2"/>
        <charset val="204"/>
        <scheme val="minor"/>
      </rPr>
      <t xml:space="preserve"> мм </t>
    </r>
  </si>
  <si>
    <t>вязкость</t>
  </si>
  <si>
    <t>Re*(n/d)</t>
  </si>
  <si>
    <t>n</t>
  </si>
  <si>
    <t>Падение давления на участке, МПа</t>
  </si>
  <si>
    <r>
      <t>ΔP</t>
    </r>
    <r>
      <rPr>
        <b/>
        <vertAlign val="subscript"/>
        <sz val="12"/>
        <color theme="1"/>
        <rFont val="Calibri"/>
        <family val="2"/>
        <charset val="204"/>
      </rPr>
      <t>допустимые</t>
    </r>
  </si>
  <si>
    <r>
      <t xml:space="preserve"> Наружный диаметр газопровода, d</t>
    </r>
    <r>
      <rPr>
        <vertAlign val="subscript"/>
        <sz val="11"/>
        <color theme="1"/>
        <rFont val="Calibri"/>
        <family val="2"/>
        <charset val="204"/>
        <scheme val="minor"/>
      </rPr>
      <t>р</t>
    </r>
    <r>
      <rPr>
        <sz val="11"/>
        <color theme="1"/>
        <rFont val="Calibri"/>
        <family val="2"/>
        <charset val="204"/>
        <scheme val="minor"/>
      </rPr>
      <t xml:space="preserve"> мм </t>
    </r>
  </si>
  <si>
    <t>Толщина стенки, мм</t>
  </si>
  <si>
    <t>коэффициенты и прочее</t>
  </si>
  <si>
    <t>Давление в конце участка, МПа</t>
  </si>
  <si>
    <t>ГОСТ или ТУ на трубу</t>
  </si>
  <si>
    <t>ГОСТ 20295</t>
  </si>
  <si>
    <t>Условный проход</t>
  </si>
  <si>
    <t>Давление в начале участка, МПа</t>
  </si>
  <si>
    <t>Расчет газопроводов высокого давления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</si>
</sst>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0.000000"/>
    <numFmt numFmtId="167" formatCode="#,##0.0000000"/>
    <numFmt numFmtId="168" formatCode="#,##0.000000000"/>
    <numFmt numFmtId="169" formatCode="0.000000000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</font>
    <font>
      <b/>
      <vertAlign val="subscript"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165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4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169" fontId="0" fillId="0" borderId="8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>
      <selection activeCell="S3" sqref="S3"/>
    </sheetView>
  </sheetViews>
  <sheetFormatPr defaultRowHeight="15"/>
  <cols>
    <col min="1" max="1" width="4.5703125" style="4" customWidth="1"/>
    <col min="2" max="2" width="7.5703125" style="4" customWidth="1"/>
    <col min="3" max="3" width="7.28515625" style="4" customWidth="1"/>
    <col min="4" max="4" width="8.5703125" style="4" customWidth="1"/>
    <col min="5" max="6" width="7.7109375" style="4" customWidth="1"/>
    <col min="7" max="7" width="6.28515625" style="4" customWidth="1"/>
    <col min="8" max="8" width="11.42578125" style="4" customWidth="1"/>
    <col min="9" max="9" width="5.28515625" style="4" customWidth="1"/>
    <col min="10" max="10" width="10" style="4" customWidth="1"/>
    <col min="11" max="11" width="5.7109375" style="4" customWidth="1"/>
    <col min="12" max="12" width="10.7109375" style="4" customWidth="1"/>
    <col min="13" max="13" width="7" style="4" customWidth="1"/>
    <col min="14" max="14" width="12.85546875" style="4" customWidth="1"/>
    <col min="15" max="15" width="7.28515625" style="4" customWidth="1"/>
    <col min="16" max="16" width="8" style="4" customWidth="1"/>
    <col min="17" max="17" width="13.42578125" style="4" customWidth="1"/>
    <col min="18" max="18" width="8.85546875" style="4" customWidth="1"/>
    <col min="19" max="19" width="12.28515625" style="4" customWidth="1"/>
    <col min="20" max="23" width="9.140625" style="4"/>
    <col min="24" max="24" width="12.85546875" style="4" customWidth="1"/>
    <col min="25" max="25" width="14.42578125" style="4" customWidth="1"/>
    <col min="26" max="26" width="11.42578125" style="4" customWidth="1"/>
    <col min="27" max="16384" width="9.140625" style="4"/>
  </cols>
  <sheetData>
    <row r="1" spans="1:27" ht="16.5" thickBot="1">
      <c r="A1" s="38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R1" s="37" t="s">
        <v>22</v>
      </c>
      <c r="S1" s="35"/>
      <c r="T1" s="35"/>
      <c r="U1" s="35"/>
      <c r="V1" s="35"/>
      <c r="W1" s="35"/>
      <c r="X1" s="35"/>
      <c r="Y1" s="35"/>
      <c r="Z1" s="35"/>
      <c r="AA1" s="36"/>
    </row>
    <row r="2" spans="1:27" s="2" customFormat="1" ht="177.75" customHeight="1" thickBot="1">
      <c r="A2" s="12" t="s">
        <v>1</v>
      </c>
      <c r="B2" s="13" t="s">
        <v>2</v>
      </c>
      <c r="C2" s="29" t="s">
        <v>5</v>
      </c>
      <c r="D2" s="5" t="s">
        <v>13</v>
      </c>
      <c r="E2" s="10" t="s">
        <v>14</v>
      </c>
      <c r="F2" s="10" t="s">
        <v>20</v>
      </c>
      <c r="G2" s="11" t="s">
        <v>26</v>
      </c>
      <c r="H2" s="31" t="s">
        <v>24</v>
      </c>
      <c r="I2" s="13" t="s">
        <v>21</v>
      </c>
      <c r="J2" s="13" t="s">
        <v>3</v>
      </c>
      <c r="K2" s="13" t="s">
        <v>16</v>
      </c>
      <c r="L2" s="13" t="s">
        <v>4</v>
      </c>
      <c r="M2" s="13" t="s">
        <v>6</v>
      </c>
      <c r="N2" s="13" t="s">
        <v>18</v>
      </c>
      <c r="O2" s="13" t="s">
        <v>27</v>
      </c>
      <c r="P2" s="14" t="s">
        <v>23</v>
      </c>
      <c r="R2" s="15" t="s">
        <v>12</v>
      </c>
      <c r="S2" s="41" t="s">
        <v>7</v>
      </c>
      <c r="T2" s="42" t="s">
        <v>8</v>
      </c>
      <c r="U2" s="9" t="s">
        <v>0</v>
      </c>
      <c r="V2" s="6" t="s">
        <v>11</v>
      </c>
      <c r="W2" s="16" t="s">
        <v>9</v>
      </c>
      <c r="X2" s="22" t="s">
        <v>19</v>
      </c>
      <c r="Y2" s="16" t="s">
        <v>10</v>
      </c>
      <c r="Z2" s="6" t="s">
        <v>15</v>
      </c>
      <c r="AA2" s="17" t="s">
        <v>17</v>
      </c>
    </row>
    <row r="3" spans="1:27" ht="18.75" customHeight="1">
      <c r="A3" s="1">
        <v>1</v>
      </c>
      <c r="B3" s="3">
        <v>21167</v>
      </c>
      <c r="C3" s="30">
        <v>5000</v>
      </c>
      <c r="D3" s="33">
        <f>((S3*T3*W3*(B3^U3))/Y3)^(1/V3)*10</f>
        <v>286.52674087616896</v>
      </c>
      <c r="E3" s="26">
        <f>F3-2*I3</f>
        <v>313</v>
      </c>
      <c r="F3" s="26">
        <v>325</v>
      </c>
      <c r="G3" s="34">
        <v>300</v>
      </c>
      <c r="H3" s="32" t="s">
        <v>25</v>
      </c>
      <c r="I3" s="23">
        <v>6</v>
      </c>
      <c r="J3" s="3">
        <f>0.0354*(B3/((E3/10)*Z3))</f>
        <v>1674103.0854129896</v>
      </c>
      <c r="K3" s="3">
        <f>J3*(AA3/(E3/10))</f>
        <v>534.85721578689765</v>
      </c>
      <c r="L3" s="24">
        <f>0.11*(((AA3/(E3/10))+(68/J3))^0.25)</f>
        <v>1.5153074269095103E-2</v>
      </c>
      <c r="M3" s="18">
        <f>C3*1.1</f>
        <v>5500</v>
      </c>
      <c r="N3" s="25">
        <f>(1.2687/10000)*(L3*W3*M3*((B3^2)/((E3/10)^5)))</f>
        <v>0.11511771833520341</v>
      </c>
      <c r="O3" s="27">
        <v>1.2</v>
      </c>
      <c r="P3" s="28">
        <f>O3-N3</f>
        <v>1.0848822816647965</v>
      </c>
      <c r="R3" s="1">
        <f>1.2+0.1</f>
        <v>1.3</v>
      </c>
      <c r="S3" s="19">
        <f>0.101325/(R3*162*(3.14^2))</f>
        <v>4.879765468430323E-5</v>
      </c>
      <c r="T3" s="18">
        <v>2.1999999999999999E-2</v>
      </c>
      <c r="U3" s="18">
        <v>2</v>
      </c>
      <c r="V3" s="18">
        <v>5</v>
      </c>
      <c r="W3" s="18">
        <v>0.73</v>
      </c>
      <c r="X3" s="18">
        <v>0.1</v>
      </c>
      <c r="Y3" s="20">
        <f>X3/(1.1*C3)</f>
        <v>1.8181818181818182E-5</v>
      </c>
      <c r="Z3" s="19">
        <f>14.3/1000000</f>
        <v>1.43E-5</v>
      </c>
      <c r="AA3" s="21">
        <v>0.01</v>
      </c>
    </row>
    <row r="4" spans="1:27">
      <c r="N4" s="8"/>
    </row>
    <row r="6" spans="1:27">
      <c r="O6" s="7"/>
    </row>
  </sheetData>
  <mergeCells count="2">
    <mergeCell ref="R1:AA1"/>
    <mergeCell ref="A1:P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2010-04-18T11:28:27Z</dcterms:modified>
</cp:coreProperties>
</file>